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0" windowWidth="22980" windowHeight="9285"/>
  </bookViews>
  <sheets>
    <sheet name="Sheet1" sheetId="1" r:id="rId1"/>
  </sheets>
  <definedNames>
    <definedName name="_xlnm.Print_Area" localSheetId="0">Sheet1!$A$1:$J$175</definedName>
    <definedName name="Z_5A684010_1A23_42C2_A49E_086E0A8C83D7_.wvu.PrintArea" localSheetId="0" hidden="1">Sheet1!$A$1:$K$174</definedName>
  </definedNames>
  <calcPr calcId="145621"/>
  <customWorkbookViews>
    <customWorkbookView name="Form" guid="{5A684010-1A23-42C2-A49E-086E0A8C83D7}" includeHiddenRowCol="0" maximized="1" windowWidth="1916" windowHeight="833" activeSheetId="1" showFormulaBar="0"/>
  </customWorkbookViews>
</workbook>
</file>

<file path=xl/calcChain.xml><?xml version="1.0" encoding="utf-8"?>
<calcChain xmlns="http://schemas.openxmlformats.org/spreadsheetml/2006/main">
  <c r="G31" i="1" l="1"/>
  <c r="G32" i="1" l="1"/>
  <c r="G33" i="1"/>
  <c r="G34" i="1"/>
  <c r="G35" i="1"/>
  <c r="G36" i="1"/>
  <c r="G37" i="1"/>
  <c r="G38" i="1"/>
  <c r="G40" i="1"/>
  <c r="G41" i="1"/>
  <c r="G43" i="1"/>
  <c r="G44" i="1"/>
  <c r="G45" i="1"/>
  <c r="G47" i="1"/>
  <c r="G48" i="1"/>
  <c r="G49" i="1"/>
  <c r="G50" i="1"/>
  <c r="G52" i="1"/>
  <c r="G53" i="1"/>
  <c r="G55" i="1"/>
  <c r="G59" i="1"/>
  <c r="G60" i="1"/>
  <c r="G61" i="1"/>
  <c r="G62" i="1"/>
  <c r="G63" i="1"/>
  <c r="G64" i="1"/>
  <c r="G66" i="1"/>
  <c r="G67" i="1"/>
  <c r="G69" i="1"/>
  <c r="G76" i="1"/>
  <c r="G77" i="1"/>
  <c r="G78" i="1"/>
  <c r="G79" i="1"/>
  <c r="G80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5" i="1"/>
  <c r="G106" i="1"/>
  <c r="G107" i="1"/>
  <c r="G108" i="1"/>
  <c r="G109" i="1"/>
  <c r="G110" i="1"/>
  <c r="G111" i="1"/>
  <c r="G113" i="1"/>
  <c r="G114" i="1"/>
  <c r="G115" i="1"/>
  <c r="G116" i="1"/>
  <c r="G117" i="1"/>
  <c r="G118" i="1"/>
  <c r="G119" i="1"/>
  <c r="G120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5" i="1"/>
  <c r="G166" i="1"/>
  <c r="G167" i="1"/>
  <c r="G168" i="1"/>
  <c r="G169" i="1"/>
  <c r="G170" i="1"/>
  <c r="J48" i="1" l="1"/>
  <c r="J49" i="1"/>
  <c r="J50" i="1"/>
  <c r="J47" i="1"/>
  <c r="I167" i="1" l="1"/>
  <c r="I170" i="1"/>
  <c r="I169" i="1"/>
  <c r="I168" i="1"/>
  <c r="I166" i="1"/>
  <c r="I165" i="1"/>
  <c r="J139" i="1"/>
  <c r="K139" i="1"/>
  <c r="K47" i="1" l="1"/>
  <c r="K48" i="1"/>
  <c r="K49" i="1"/>
  <c r="K50" i="1"/>
  <c r="K73" i="1"/>
  <c r="K79" i="1"/>
  <c r="K80" i="1"/>
  <c r="J80" i="1"/>
  <c r="J77" i="1"/>
  <c r="J78" i="1"/>
  <c r="J79" i="1"/>
  <c r="J76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3" i="1"/>
  <c r="K114" i="1"/>
  <c r="K115" i="1"/>
  <c r="K116" i="1"/>
  <c r="K117" i="1"/>
  <c r="K118" i="1"/>
  <c r="K119" i="1"/>
  <c r="K120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76" i="1"/>
  <c r="K77" i="1"/>
  <c r="K78" i="1"/>
  <c r="K165" i="1"/>
  <c r="K166" i="1"/>
  <c r="K167" i="1"/>
  <c r="K168" i="1"/>
  <c r="K169" i="1"/>
  <c r="K170" i="1"/>
  <c r="K83" i="1"/>
  <c r="K84" i="1"/>
  <c r="K85" i="1"/>
  <c r="K86" i="1"/>
  <c r="K87" i="1"/>
  <c r="K88" i="1"/>
  <c r="K89" i="1"/>
  <c r="K90" i="1"/>
  <c r="K91" i="1"/>
  <c r="K66" i="1"/>
  <c r="J44" i="1"/>
  <c r="J45" i="1"/>
  <c r="J43" i="1"/>
  <c r="J41" i="1"/>
  <c r="K43" i="1"/>
  <c r="K44" i="1"/>
  <c r="K45" i="1"/>
  <c r="K61" i="1"/>
  <c r="J60" i="1"/>
  <c r="J62" i="1"/>
  <c r="J61" i="1"/>
  <c r="K63" i="1"/>
  <c r="K59" i="1"/>
  <c r="J59" i="1"/>
  <c r="K60" i="1"/>
  <c r="K62" i="1"/>
  <c r="K31" i="1" l="1"/>
  <c r="J31" i="1"/>
  <c r="J83" i="1" l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5" i="1"/>
  <c r="J106" i="1"/>
  <c r="J107" i="1"/>
  <c r="J108" i="1"/>
  <c r="J109" i="1"/>
  <c r="J110" i="1"/>
  <c r="J111" i="1"/>
  <c r="J113" i="1"/>
  <c r="J114" i="1"/>
  <c r="J115" i="1"/>
  <c r="J116" i="1"/>
  <c r="J117" i="1"/>
  <c r="J118" i="1"/>
  <c r="J119" i="1"/>
  <c r="J120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5" i="1"/>
  <c r="J167" i="1"/>
  <c r="J169" i="1"/>
  <c r="J170" i="1"/>
  <c r="J166" i="1"/>
  <c r="J168" i="1"/>
  <c r="K32" i="1" l="1"/>
  <c r="K33" i="1"/>
  <c r="K34" i="1"/>
  <c r="K35" i="1"/>
  <c r="K36" i="1"/>
  <c r="K37" i="1"/>
  <c r="K38" i="1"/>
  <c r="K40" i="1"/>
  <c r="K41" i="1"/>
  <c r="K52" i="1"/>
  <c r="K53" i="1"/>
  <c r="K55" i="1"/>
  <c r="K58" i="1"/>
  <c r="K64" i="1"/>
  <c r="K67" i="1"/>
  <c r="K69" i="1"/>
  <c r="K70" i="1"/>
  <c r="K72" i="1"/>
  <c r="G172" i="1" l="1"/>
  <c r="J52" i="1"/>
  <c r="J40" i="1"/>
  <c r="J36" i="1"/>
  <c r="J69" i="1"/>
  <c r="J66" i="1"/>
  <c r="J34" i="1"/>
  <c r="J38" i="1"/>
  <c r="J33" i="1"/>
  <c r="J64" i="1"/>
  <c r="J37" i="1"/>
  <c r="J67" i="1"/>
  <c r="J63" i="1"/>
  <c r="J55" i="1"/>
  <c r="J53" i="1"/>
  <c r="J35" i="1"/>
  <c r="J32" i="1"/>
  <c r="G174" i="1" l="1"/>
</calcChain>
</file>

<file path=xl/sharedStrings.xml><?xml version="1.0" encoding="utf-8"?>
<sst xmlns="http://schemas.openxmlformats.org/spreadsheetml/2006/main" count="311" uniqueCount="205">
  <si>
    <t>QTY</t>
  </si>
  <si>
    <t>ITEM</t>
  </si>
  <si>
    <t>NNC # (T,1,3)</t>
  </si>
  <si>
    <t>T</t>
  </si>
  <si>
    <t>UNIT WEIGHT (KG)</t>
  </si>
  <si>
    <t>1L</t>
  </si>
  <si>
    <t>2L</t>
  </si>
  <si>
    <t>454g</t>
  </si>
  <si>
    <t>Plain</t>
  </si>
  <si>
    <t>500g</t>
  </si>
  <si>
    <t>Vanilla</t>
  </si>
  <si>
    <t>GREEK YOGURT</t>
  </si>
  <si>
    <t>BUTTER</t>
  </si>
  <si>
    <t>MILK</t>
  </si>
  <si>
    <t>CHEESE</t>
  </si>
  <si>
    <t>Mild Cheddar</t>
  </si>
  <si>
    <t>Marble Cheddar</t>
  </si>
  <si>
    <t>Mozzarella</t>
  </si>
  <si>
    <t>DAIRY &amp; EGGS</t>
  </si>
  <si>
    <t>250g</t>
  </si>
  <si>
    <t>Sour Cream 14%</t>
  </si>
  <si>
    <t>PORK</t>
  </si>
  <si>
    <t>Whole Chicken</t>
  </si>
  <si>
    <t>Old cheddar</t>
  </si>
  <si>
    <t>Berry</t>
  </si>
  <si>
    <t>Unsalted</t>
  </si>
  <si>
    <t>Salted</t>
  </si>
  <si>
    <t>OTHER</t>
  </si>
  <si>
    <t>SIZE/ COUNT</t>
  </si>
  <si>
    <t>UNIT NNC</t>
  </si>
  <si>
    <t>284g</t>
  </si>
  <si>
    <t>Lean Ground Beef , per pound</t>
  </si>
  <si>
    <r>
      <t>BEEF</t>
    </r>
    <r>
      <rPr>
        <b/>
        <sz val="11"/>
        <color rgb="FFFF0000"/>
        <rFont val="Candara"/>
        <family val="2"/>
      </rPr>
      <t xml:space="preserve"> </t>
    </r>
  </si>
  <si>
    <t>Thighs, Boneless, skinless</t>
  </si>
  <si>
    <t>Pork Tenderloin</t>
  </si>
  <si>
    <t>Natrel Fine Filtered Skim</t>
  </si>
  <si>
    <t>Sealtest Skim</t>
  </si>
  <si>
    <t>Natrel Fine Filtered 1%</t>
  </si>
  <si>
    <t>Sealtest 1%</t>
  </si>
  <si>
    <t>Natrel Fine Filtered 2%</t>
  </si>
  <si>
    <t>Sealtest 2%</t>
  </si>
  <si>
    <t>Natrel Fine Filtered 3.25%</t>
  </si>
  <si>
    <t>Sealtest 3.25%</t>
  </si>
  <si>
    <t>Large Brown Eggs Beking</t>
  </si>
  <si>
    <t>Large White Eggs No Name</t>
  </si>
  <si>
    <t>FRUITS</t>
  </si>
  <si>
    <t>Apple, GALA</t>
  </si>
  <si>
    <t>Apple, GRANNY SMITH</t>
  </si>
  <si>
    <t>Apple, MCINTOSH</t>
  </si>
  <si>
    <t>Apple, RED DELICIOUS</t>
  </si>
  <si>
    <t>Bananas</t>
  </si>
  <si>
    <t>Black Plum</t>
  </si>
  <si>
    <t>Blackberries</t>
  </si>
  <si>
    <t>Blueberries</t>
  </si>
  <si>
    <t>Cantaloupe</t>
  </si>
  <si>
    <t>Cherry, RED</t>
  </si>
  <si>
    <t>Clementine</t>
  </si>
  <si>
    <t>Grapefruit, RED</t>
  </si>
  <si>
    <t>Grapes, GREEN SEEDLESS</t>
  </si>
  <si>
    <t>Grapes, RED SEEDLESS</t>
  </si>
  <si>
    <t>Honeydew</t>
  </si>
  <si>
    <t>Kiwi</t>
  </si>
  <si>
    <t>Lemon</t>
  </si>
  <si>
    <t>Lime</t>
  </si>
  <si>
    <t>Mango, RED</t>
  </si>
  <si>
    <t>Oranges</t>
  </si>
  <si>
    <t>Peach, YELLOW</t>
  </si>
  <si>
    <t>Pear, ASIAN</t>
  </si>
  <si>
    <t>Pear, BARTLETT</t>
  </si>
  <si>
    <t>Pineapple</t>
  </si>
  <si>
    <t>Pomegranate</t>
  </si>
  <si>
    <t>Raspberries</t>
  </si>
  <si>
    <t>Strawberries</t>
  </si>
  <si>
    <t>Apple, HONEYCRISP</t>
  </si>
  <si>
    <t>VEGETABLES</t>
  </si>
  <si>
    <t>HERBS</t>
  </si>
  <si>
    <t>Basil</t>
  </si>
  <si>
    <t>Cilantro</t>
  </si>
  <si>
    <t>Dill</t>
  </si>
  <si>
    <t>Mint</t>
  </si>
  <si>
    <t>Rosemary</t>
  </si>
  <si>
    <t>Sage</t>
  </si>
  <si>
    <t>Tarragon</t>
  </si>
  <si>
    <t>Thyme</t>
  </si>
  <si>
    <t>Asparagus</t>
  </si>
  <si>
    <t>Avocado, HASS</t>
  </si>
  <si>
    <t>Baby Carrots</t>
  </si>
  <si>
    <t>Beets, RED</t>
  </si>
  <si>
    <t>Broccoli</t>
  </si>
  <si>
    <t>Brussel Sprouts</t>
  </si>
  <si>
    <t>Carrots</t>
  </si>
  <si>
    <t>Cauliflower</t>
  </si>
  <si>
    <t>Celery</t>
  </si>
  <si>
    <t>Corn. IN HUSK</t>
  </si>
  <si>
    <t>Cucumber, SEEDLESS</t>
  </si>
  <si>
    <t>Garlic</t>
  </si>
  <si>
    <t>Ginger</t>
  </si>
  <si>
    <t>Green Beans</t>
  </si>
  <si>
    <t>KALE</t>
  </si>
  <si>
    <t>Leeks</t>
  </si>
  <si>
    <t>Lettuce, GREEN LEAF</t>
  </si>
  <si>
    <t>Lettuce, ROMAINE</t>
  </si>
  <si>
    <t>Lettuce, ROMAINE HEARTS (3)</t>
  </si>
  <si>
    <t>Little Potato, BABY BOOMER</t>
  </si>
  <si>
    <t>Little Potato, TRIO</t>
  </si>
  <si>
    <t>Mushrooms</t>
  </si>
  <si>
    <t>Onions, GREEN</t>
  </si>
  <si>
    <t>Onions, YELLOW XL</t>
  </si>
  <si>
    <t>Parsnips</t>
  </si>
  <si>
    <t>Peppers, MINI -Mixed</t>
  </si>
  <si>
    <t>Peppers, GREEN</t>
  </si>
  <si>
    <t>Peppers, ORANGE</t>
  </si>
  <si>
    <t>Peppers, RED</t>
  </si>
  <si>
    <t>Peppers, YELLOW</t>
  </si>
  <si>
    <t>Potato, RED</t>
  </si>
  <si>
    <t>Potato. YELLOW</t>
  </si>
  <si>
    <t>Radishes</t>
  </si>
  <si>
    <t>Shallots</t>
  </si>
  <si>
    <t>Spinach</t>
  </si>
  <si>
    <t>Sugar Snap Peas</t>
  </si>
  <si>
    <t>Tomato, BEEFSTEAK</t>
  </si>
  <si>
    <t>Tomato, GRAPE</t>
  </si>
  <si>
    <t>Tomato, ROMA</t>
  </si>
  <si>
    <t>Yams / Sweet Potatoes</t>
  </si>
  <si>
    <t>Zucchini, GREEN</t>
  </si>
  <si>
    <t>3 lbs</t>
  </si>
  <si>
    <t>Bunch</t>
  </si>
  <si>
    <t>Each</t>
  </si>
  <si>
    <t>170g</t>
  </si>
  <si>
    <t>1 kg</t>
  </si>
  <si>
    <t>Per Pound</t>
  </si>
  <si>
    <t>30g</t>
  </si>
  <si>
    <t>340g</t>
  </si>
  <si>
    <t>5 lbs</t>
  </si>
  <si>
    <t>Per Head</t>
  </si>
  <si>
    <t>Per Stalk</t>
  </si>
  <si>
    <t>Per Ear</t>
  </si>
  <si>
    <t>3 bulbs</t>
  </si>
  <si>
    <t>Half Pound</t>
  </si>
  <si>
    <t>3 Hearts</t>
  </si>
  <si>
    <t>1.5 lbs</t>
  </si>
  <si>
    <t>Bok Choy</t>
  </si>
  <si>
    <t>Cabbage</t>
  </si>
  <si>
    <t>Onions, RED</t>
  </si>
  <si>
    <t>Turnip</t>
  </si>
  <si>
    <t>Squash, SPAGHETTI</t>
  </si>
  <si>
    <t>Squash, BUTTERNUT</t>
  </si>
  <si>
    <t>**Size and Weight are Estimated**</t>
  </si>
  <si>
    <t>Please fill in all YELLOW information fields below.</t>
  </si>
  <si>
    <t>Name</t>
  </si>
  <si>
    <t>Email</t>
  </si>
  <si>
    <t>Time Slot # 1</t>
  </si>
  <si>
    <t>Time Slot # 2</t>
  </si>
  <si>
    <t>Time Slot # 3</t>
  </si>
  <si>
    <t>»</t>
  </si>
  <si>
    <t>Phone #</t>
  </si>
  <si>
    <t>UNIT PRICE</t>
  </si>
  <si>
    <t>LINE TOTAL</t>
  </si>
  <si>
    <t>Customer Information</t>
  </si>
  <si>
    <t>« STANDING ORDER</t>
  </si>
  <si>
    <t>ONE-TIME PRE ORDER »</t>
  </si>
  <si>
    <t>PLEASE INDICATE WITH AN "X" IF THIS IS A STANDING ORDER or A ONE TIME PRE-ORDER</t>
  </si>
  <si>
    <t>2 Breasts</t>
  </si>
  <si>
    <t>4 Drumsticks</t>
  </si>
  <si>
    <t>Drumstick, Skin on</t>
  </si>
  <si>
    <t>3-4 Thighs</t>
  </si>
  <si>
    <t>1.5 - 2.0 kg</t>
  </si>
  <si>
    <t>Wings, split</t>
  </si>
  <si>
    <t>Leg, Quarter Chicken</t>
  </si>
  <si>
    <t>2 Legs</t>
  </si>
  <si>
    <t>500ml</t>
  </si>
  <si>
    <t>FROZEN VEGGIES</t>
  </si>
  <si>
    <t>2 kg</t>
  </si>
  <si>
    <t>t</t>
  </si>
  <si>
    <t>California Mix IQF</t>
  </si>
  <si>
    <t>Carrots. Diced IQF</t>
  </si>
  <si>
    <t>Corn, IQF</t>
  </si>
  <si>
    <t>Green Beans, Cut IQF</t>
  </si>
  <si>
    <t>Breast, Bone In, Skin On</t>
  </si>
  <si>
    <t>CHICKEN - Certified HALAL</t>
  </si>
  <si>
    <t>Mixed Vegetables IQF</t>
  </si>
  <si>
    <t xml:space="preserve">Meats - Individually Frozen </t>
  </si>
  <si>
    <t>FROZEN Produce</t>
  </si>
  <si>
    <t>FRESH Produce</t>
  </si>
  <si>
    <t>ESTIMATED  TOTAL</t>
  </si>
  <si>
    <t>PO Box 1383</t>
  </si>
  <si>
    <t>Iqaluit, NU, X0A0H0</t>
  </si>
  <si>
    <t>KssIqaluit@gmailcom</t>
  </si>
  <si>
    <t>NUTRITION NORTH SAVINGS</t>
  </si>
  <si>
    <t>SIZE</t>
  </si>
  <si>
    <t>Lettuce, ICEBERG</t>
  </si>
  <si>
    <t>PLEASE READ THIS INFORMATION SECTION AS THINGS HAVE BEEN ADDED</t>
  </si>
  <si>
    <r>
      <t xml:space="preserve">THESE PRICES ARE AN </t>
    </r>
    <r>
      <rPr>
        <b/>
        <u/>
        <sz val="11"/>
        <rFont val="Candara"/>
        <family val="2"/>
      </rPr>
      <t>ESTIMATE ONLY</t>
    </r>
    <r>
      <rPr>
        <b/>
        <sz val="11"/>
        <rFont val="Candara"/>
        <family val="2"/>
      </rPr>
      <t>! PRICES CHANGE WEEK TO WEEK.</t>
    </r>
  </si>
  <si>
    <t>400g</t>
  </si>
  <si>
    <t>Pork Loin Chops, 6 oz</t>
  </si>
  <si>
    <t>Requests for new orders &amp; changes received after the cut off may be attemted but can not be guaranteed.</t>
  </si>
  <si>
    <r>
      <t xml:space="preserve">Please Email completed order form to </t>
    </r>
    <r>
      <rPr>
        <b/>
        <sz val="11"/>
        <rFont val="Candara"/>
        <family val="2"/>
      </rPr>
      <t>KSSIQALUIT@GMAIL.COM</t>
    </r>
    <r>
      <rPr>
        <sz val="11"/>
        <rFont val="Candara"/>
        <family val="2"/>
      </rPr>
      <t xml:space="preserve"> Please save in a Windows (PC) compatible format (.xls .xlsx .pdf &amp; Remember to save your changes before attaching the file!)</t>
    </r>
  </si>
  <si>
    <t>ITEM TOTAL</t>
  </si>
  <si>
    <t>UNIT WT (KG)</t>
  </si>
  <si>
    <t>EGGS</t>
  </si>
  <si>
    <t>House #</t>
  </si>
  <si>
    <t>Available Weekday Delivery Times</t>
  </si>
  <si>
    <t>CUT OFF IS SUNDAY AT NOON</t>
  </si>
  <si>
    <t>ORDERS RECEIVED BEFORE THE CUT OFF WILL BE DELIVERED THE FOLLOWING THURSDAY/FRIDAY</t>
  </si>
  <si>
    <t>V5.0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</si>
</sst>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0.000"/>
    <numFmt numFmtId="166" formatCode="[$-F800]dddd\,\ mmmm\ dd\,\ yyyy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ndara"/>
      <family val="2"/>
    </font>
    <font>
      <sz val="11"/>
      <color theme="1"/>
      <name val="Candara"/>
      <family val="2"/>
    </font>
    <font>
      <b/>
      <sz val="12"/>
      <color theme="1"/>
      <name val="Candara"/>
      <family val="2"/>
    </font>
    <font>
      <b/>
      <sz val="10"/>
      <color theme="1"/>
      <name val="Candara"/>
      <family val="2"/>
    </font>
    <font>
      <b/>
      <i/>
      <sz val="16"/>
      <color theme="1"/>
      <name val="Candara"/>
      <family val="2"/>
    </font>
    <font>
      <i/>
      <sz val="16"/>
      <color theme="1"/>
      <name val="Candara"/>
      <family val="2"/>
    </font>
    <font>
      <i/>
      <sz val="9"/>
      <color theme="1"/>
      <name val="Candara"/>
      <family val="2"/>
    </font>
    <font>
      <b/>
      <sz val="11"/>
      <color rgb="FFFF0000"/>
      <name val="Candara"/>
      <family val="2"/>
    </font>
    <font>
      <sz val="12"/>
      <color theme="1"/>
      <name val="Candar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u/>
      <sz val="11"/>
      <color rgb="FF0000FF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9"/>
      <color theme="1"/>
      <name val="Candara"/>
      <family val="2"/>
    </font>
    <font>
      <b/>
      <sz val="8"/>
      <color theme="1"/>
      <name val="Candara"/>
      <family val="2"/>
    </font>
    <font>
      <b/>
      <sz val="18"/>
      <color theme="1"/>
      <name val="Candara"/>
      <family val="2"/>
    </font>
    <font>
      <b/>
      <sz val="20"/>
      <color theme="1"/>
      <name val="Candara"/>
      <family val="2"/>
    </font>
    <font>
      <b/>
      <sz val="24"/>
      <color theme="1"/>
      <name val="Candara"/>
      <family val="2"/>
    </font>
    <font>
      <b/>
      <sz val="12"/>
      <color theme="0"/>
      <name val="Candara"/>
      <family val="2"/>
    </font>
    <font>
      <b/>
      <sz val="14"/>
      <color theme="1"/>
      <name val="Candara"/>
      <family val="2"/>
    </font>
    <font>
      <b/>
      <i/>
      <sz val="12"/>
      <color theme="1"/>
      <name val="Candara"/>
      <family val="2"/>
    </font>
    <font>
      <b/>
      <sz val="12"/>
      <name val="Candara"/>
      <family val="2"/>
    </font>
    <font>
      <u/>
      <sz val="11"/>
      <color theme="10"/>
      <name val="Calibri"/>
      <family val="2"/>
      <scheme val="minor"/>
    </font>
    <font>
      <sz val="10"/>
      <name val="Candara"/>
      <family val="2"/>
    </font>
    <font>
      <b/>
      <sz val="10"/>
      <name val="Candara"/>
      <family val="2"/>
    </font>
    <font>
      <sz val="12"/>
      <color rgb="FF000000"/>
      <name val="Candara"/>
      <family val="2"/>
    </font>
    <font>
      <sz val="8"/>
      <color rgb="FF000000"/>
      <name val="Candara"/>
      <family val="2"/>
    </font>
    <font>
      <b/>
      <sz val="14"/>
      <color rgb="FF000000"/>
      <name val="Candara"/>
      <family val="2"/>
    </font>
    <font>
      <sz val="12"/>
      <name val="Candara"/>
      <family val="2"/>
    </font>
    <font>
      <sz val="8"/>
      <name val="Candara"/>
      <family val="2"/>
    </font>
    <font>
      <u/>
      <sz val="11"/>
      <color theme="10"/>
      <name val="Candara"/>
      <family val="2"/>
    </font>
    <font>
      <sz val="11"/>
      <name val="Candara"/>
      <family val="2"/>
    </font>
    <font>
      <b/>
      <sz val="11"/>
      <name val="Candara"/>
      <family val="2"/>
    </font>
    <font>
      <b/>
      <u/>
      <sz val="11"/>
      <name val="Candara"/>
      <family val="2"/>
    </font>
    <font>
      <b/>
      <sz val="24"/>
      <name val="Candara"/>
      <family val="2"/>
    </font>
    <font>
      <b/>
      <sz val="14"/>
      <color theme="0"/>
      <name val="Candara"/>
      <family val="2"/>
    </font>
    <font>
      <b/>
      <sz val="22"/>
      <name val="Candara"/>
      <family val="2"/>
    </font>
    <font>
      <i/>
      <sz val="12"/>
      <color theme="1"/>
      <name val="Candara"/>
      <family val="2"/>
    </font>
    <font>
      <b/>
      <i/>
      <sz val="10"/>
      <name val="Candara"/>
      <family val="2"/>
    </font>
    <font>
      <i/>
      <sz val="12"/>
      <name val="Candara"/>
      <family val="2"/>
    </font>
    <font>
      <i/>
      <sz val="11"/>
      <color theme="1"/>
      <name val="Candara"/>
      <family val="2"/>
    </font>
  </fonts>
  <fills count="4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5FAB4"/>
        <bgColor indexed="64"/>
      </patternFill>
    </fill>
    <fill>
      <patternFill patternType="solid">
        <fgColor rgb="FFF5FAB4"/>
        <bgColor rgb="FFEFEFEF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rgb="FFCCCCCC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6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5" applyNumberFormat="0" applyAlignment="0" applyProtection="0"/>
    <xf numFmtId="0" fontId="19" fillId="8" borderId="6" applyNumberFormat="0" applyAlignment="0" applyProtection="0"/>
    <xf numFmtId="0" fontId="20" fillId="8" borderId="5" applyNumberFormat="0" applyAlignment="0" applyProtection="0"/>
    <xf numFmtId="0" fontId="21" fillId="0" borderId="7" applyNumberFormat="0" applyFill="0" applyAlignment="0" applyProtection="0"/>
    <xf numFmtId="0" fontId="22" fillId="9" borderId="8" applyNumberFormat="0" applyAlignment="0" applyProtection="0"/>
    <xf numFmtId="0" fontId="23" fillId="0" borderId="0" applyNumberFormat="0" applyFill="0" applyBorder="0" applyAlignment="0" applyProtection="0"/>
    <xf numFmtId="0" fontId="1" fillId="10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0" borderId="0"/>
    <xf numFmtId="44" fontId="28" fillId="0" borderId="0" applyFont="0" applyFill="0" applyBorder="0" applyAlignment="0" applyProtection="0"/>
    <xf numFmtId="0" fontId="1" fillId="0" borderId="0">
      <alignment vertical="center"/>
    </xf>
    <xf numFmtId="0" fontId="28" fillId="0" borderId="0"/>
    <xf numFmtId="0" fontId="30" fillId="0" borderId="0" applyNumberFormat="0" applyFill="0" applyBorder="0" applyAlignment="0" applyProtection="0"/>
    <xf numFmtId="0" fontId="28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Protection="0"/>
    <xf numFmtId="0" fontId="1" fillId="0" borderId="0"/>
    <xf numFmtId="0" fontId="1" fillId="10" borderId="9" applyNumberFormat="0" applyFont="0" applyAlignment="0" applyProtection="0"/>
    <xf numFmtId="0" fontId="28" fillId="0" borderId="0"/>
    <xf numFmtId="0" fontId="30" fillId="0" borderId="0" applyNumberFormat="0" applyFill="0" applyBorder="0" applyAlignment="0" applyProtection="0"/>
    <xf numFmtId="0" fontId="28" fillId="0" borderId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28" fillId="0" borderId="0"/>
    <xf numFmtId="0" fontId="30" fillId="0" borderId="0" applyNumberFormat="0" applyFill="0" applyBorder="0" applyAlignment="0" applyProtection="0"/>
    <xf numFmtId="0" fontId="28" fillId="0" borderId="0"/>
    <xf numFmtId="0" fontId="30" fillId="0" borderId="0" applyNumberFormat="0" applyFill="0" applyBorder="0" applyAlignment="0" applyProtection="0"/>
    <xf numFmtId="0" fontId="1" fillId="0" borderId="0">
      <alignment vertical="center"/>
    </xf>
    <xf numFmtId="0" fontId="28" fillId="0" borderId="0"/>
    <xf numFmtId="0" fontId="28" fillId="0" borderId="0"/>
    <xf numFmtId="0" fontId="41" fillId="0" borderId="0" applyNumberFormat="0" applyFill="0" applyBorder="0" applyAlignment="0" applyProtection="0"/>
  </cellStyleXfs>
  <cellXfs count="185">
    <xf numFmtId="0" fontId="0" fillId="0" borderId="0" xfId="0"/>
    <xf numFmtId="0" fontId="2" fillId="3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44" fontId="3" fillId="0" borderId="0" xfId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6" fillId="2" borderId="0" xfId="0" applyFont="1" applyFill="1" applyAlignment="1">
      <alignment horizontal="left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center" wrapText="1"/>
    </xf>
    <xf numFmtId="44" fontId="4" fillId="2" borderId="0" xfId="1" applyFont="1" applyFill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44" fontId="3" fillId="3" borderId="0" xfId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44" fontId="4" fillId="0" borderId="0" xfId="0" applyNumberFormat="1" applyFont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44" fontId="4" fillId="2" borderId="0" xfId="1" applyFont="1" applyFill="1" applyBorder="1" applyAlignment="1">
      <alignment horizontal="center" wrapText="1"/>
    </xf>
    <xf numFmtId="44" fontId="3" fillId="2" borderId="0" xfId="1" applyFont="1" applyFill="1" applyBorder="1" applyAlignment="1">
      <alignment horizontal="center"/>
    </xf>
    <xf numFmtId="44" fontId="3" fillId="2" borderId="0" xfId="1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44" fontId="4" fillId="0" borderId="14" xfId="0" applyNumberFormat="1" applyFont="1" applyBorder="1" applyAlignment="1">
      <alignment horizontal="center" wrapText="1"/>
    </xf>
    <xf numFmtId="44" fontId="4" fillId="0" borderId="15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44" fontId="4" fillId="0" borderId="18" xfId="0" applyNumberFormat="1" applyFont="1" applyBorder="1" applyAlignment="1">
      <alignment horizontal="center" wrapText="1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 horizontal="center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horizontal="left" wrapText="1"/>
    </xf>
    <xf numFmtId="44" fontId="32" fillId="0" borderId="0" xfId="1" applyFont="1" applyBorder="1" applyAlignment="1">
      <alignment horizontal="center" wrapText="1"/>
    </xf>
    <xf numFmtId="0" fontId="3" fillId="36" borderId="1" xfId="0" applyFont="1" applyFill="1" applyBorder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36" borderId="12" xfId="0" applyFont="1" applyFill="1" applyBorder="1" applyAlignment="1" applyProtection="1">
      <alignment horizontal="center"/>
      <protection locked="0"/>
    </xf>
    <xf numFmtId="0" fontId="3" fillId="36" borderId="16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5" fillId="35" borderId="0" xfId="0" applyFont="1" applyFill="1" applyAlignment="1">
      <alignment horizontal="left"/>
    </xf>
    <xf numFmtId="0" fontId="5" fillId="35" borderId="0" xfId="0" applyFont="1" applyFill="1" applyAlignment="1">
      <alignment horizontal="left" indent="2"/>
    </xf>
    <xf numFmtId="0" fontId="35" fillId="0" borderId="0" xfId="0" applyFont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38" fillId="0" borderId="0" xfId="0" applyFont="1" applyAlignment="1">
      <alignment horizontal="left"/>
    </xf>
    <xf numFmtId="44" fontId="34" fillId="0" borderId="0" xfId="0" applyNumberFormat="1" applyFont="1" applyBorder="1" applyAlignment="1">
      <alignment horizontal="center"/>
    </xf>
    <xf numFmtId="0" fontId="32" fillId="3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44" fontId="3" fillId="0" borderId="0" xfId="1" applyFont="1" applyFill="1" applyBorder="1" applyAlignment="1">
      <alignment horizontal="center"/>
    </xf>
    <xf numFmtId="44" fontId="3" fillId="0" borderId="13" xfId="1" applyFont="1" applyFill="1" applyBorder="1" applyAlignment="1">
      <alignment horizontal="center"/>
    </xf>
    <xf numFmtId="44" fontId="3" fillId="0" borderId="17" xfId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44" fontId="4" fillId="0" borderId="0" xfId="0" applyNumberFormat="1" applyFont="1" applyFill="1" applyBorder="1" applyAlignment="1">
      <alignment horizontal="center" wrapText="1"/>
    </xf>
    <xf numFmtId="44" fontId="4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44" fontId="34" fillId="0" borderId="0" xfId="0" applyNumberFormat="1" applyFont="1" applyBorder="1" applyAlignment="1"/>
    <xf numFmtId="164" fontId="34" fillId="0" borderId="0" xfId="0" applyNumberFormat="1" applyFont="1" applyBorder="1" applyAlignment="1"/>
    <xf numFmtId="44" fontId="38" fillId="0" borderId="0" xfId="1" applyFont="1" applyBorder="1" applyAlignment="1"/>
    <xf numFmtId="44" fontId="4" fillId="0" borderId="0" xfId="0" applyNumberFormat="1" applyFont="1" applyBorder="1" applyAlignment="1">
      <alignment horizontal="center" wrapText="1"/>
    </xf>
    <xf numFmtId="0" fontId="3" fillId="3" borderId="13" xfId="0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 applyProtection="1">
      <alignment horizontal="center"/>
      <protection locked="0"/>
    </xf>
    <xf numFmtId="0" fontId="2" fillId="3" borderId="0" xfId="0" applyFont="1" applyFill="1" applyAlignment="1">
      <alignment horizontal="left" vertical="center"/>
    </xf>
    <xf numFmtId="0" fontId="32" fillId="3" borderId="0" xfId="0" applyFont="1" applyFill="1" applyAlignment="1">
      <alignment horizontal="center" vertical="center" wrapText="1"/>
    </xf>
    <xf numFmtId="44" fontId="32" fillId="3" borderId="0" xfId="1" applyFont="1" applyFill="1" applyBorder="1" applyAlignment="1">
      <alignment horizontal="center" vertical="center" wrapText="1"/>
    </xf>
    <xf numFmtId="44" fontId="3" fillId="0" borderId="0" xfId="1" applyFont="1" applyFill="1" applyAlignment="1">
      <alignment horizontal="center"/>
    </xf>
    <xf numFmtId="0" fontId="10" fillId="0" borderId="0" xfId="0" applyNumberFormat="1" applyFont="1" applyFill="1" applyAlignment="1">
      <alignment horizontal="center" wrapText="1"/>
    </xf>
    <xf numFmtId="44" fontId="39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7" xfId="0" applyFont="1" applyBorder="1" applyAlignment="1">
      <alignment horizontal="left"/>
    </xf>
    <xf numFmtId="44" fontId="3" fillId="0" borderId="0" xfId="1" applyFont="1" applyBorder="1" applyAlignment="1">
      <alignment horizontal="center"/>
    </xf>
    <xf numFmtId="0" fontId="40" fillId="39" borderId="11" xfId="63" applyFont="1" applyFill="1" applyBorder="1" applyAlignment="1">
      <alignment horizontal="right"/>
    </xf>
    <xf numFmtId="0" fontId="44" fillId="0" borderId="0" xfId="63" applyFont="1" applyAlignment="1" applyProtection="1">
      <protection locked="0"/>
    </xf>
    <xf numFmtId="164" fontId="44" fillId="0" borderId="0" xfId="63" applyNumberFormat="1" applyFont="1" applyAlignment="1">
      <alignment horizontal="center"/>
    </xf>
    <xf numFmtId="0" fontId="45" fillId="39" borderId="11" xfId="63" applyFont="1" applyFill="1" applyBorder="1" applyAlignment="1">
      <alignment horizontal="right"/>
    </xf>
    <xf numFmtId="0" fontId="46" fillId="37" borderId="11" xfId="63" applyFont="1" applyFill="1" applyBorder="1" applyAlignment="1" applyProtection="1">
      <protection locked="0"/>
    </xf>
    <xf numFmtId="0" fontId="48" fillId="39" borderId="11" xfId="63" applyFont="1" applyFill="1" applyBorder="1" applyAlignment="1">
      <alignment horizontal="right"/>
    </xf>
    <xf numFmtId="0" fontId="48" fillId="39" borderId="0" xfId="63" applyFont="1" applyFill="1" applyBorder="1" applyAlignment="1">
      <alignment horizontal="right"/>
    </xf>
    <xf numFmtId="0" fontId="46" fillId="37" borderId="0" xfId="63" applyFont="1" applyFill="1" applyBorder="1" applyAlignment="1" applyProtection="1">
      <protection locked="0"/>
    </xf>
    <xf numFmtId="0" fontId="42" fillId="0" borderId="0" xfId="63" applyFont="1" applyAlignment="1">
      <alignment vertical="center" wrapText="1"/>
    </xf>
    <xf numFmtId="0" fontId="43" fillId="0" borderId="0" xfId="63" applyFont="1" applyFill="1" applyAlignment="1">
      <alignment vertical="center" wrapText="1"/>
    </xf>
    <xf numFmtId="0" fontId="42" fillId="0" borderId="0" xfId="63" applyFont="1" applyFill="1" applyAlignment="1">
      <alignment vertical="center" wrapText="1"/>
    </xf>
    <xf numFmtId="0" fontId="50" fillId="0" borderId="0" xfId="63" applyFont="1"/>
    <xf numFmtId="0" fontId="43" fillId="0" borderId="0" xfId="63" applyFont="1" applyAlignment="1">
      <alignment vertical="center" wrapText="1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17" xfId="0" applyFont="1" applyBorder="1" applyAlignment="1">
      <alignment horizontal="left"/>
    </xf>
    <xf numFmtId="166" fontId="3" fillId="0" borderId="0" xfId="0" applyNumberFormat="1" applyFont="1" applyAlignment="1">
      <alignment horizontal="left"/>
    </xf>
    <xf numFmtId="0" fontId="55" fillId="0" borderId="0" xfId="63" applyFont="1" applyFill="1" applyAlignment="1">
      <alignment vertical="center" wrapText="1"/>
    </xf>
    <xf numFmtId="44" fontId="56" fillId="0" borderId="0" xfId="0" applyNumberFormat="1" applyFont="1" applyFill="1" applyAlignment="1">
      <alignment horizontal="right"/>
    </xf>
    <xf numFmtId="44" fontId="39" fillId="0" borderId="0" xfId="1" applyFont="1" applyAlignment="1">
      <alignment horizontal="center"/>
    </xf>
    <xf numFmtId="44" fontId="39" fillId="0" borderId="0" xfId="1" applyFont="1" applyAlignment="1"/>
    <xf numFmtId="0" fontId="57" fillId="0" borderId="0" xfId="63" applyFont="1" applyFill="1" applyAlignment="1">
      <alignment vertical="center" wrapText="1"/>
    </xf>
    <xf numFmtId="44" fontId="56" fillId="2" borderId="0" xfId="1" applyFont="1" applyFill="1" applyAlignment="1">
      <alignment horizontal="center" wrapText="1"/>
    </xf>
    <xf numFmtId="44" fontId="56" fillId="3" borderId="0" xfId="1" applyFont="1" applyFill="1" applyBorder="1" applyAlignment="1">
      <alignment horizontal="center"/>
    </xf>
    <xf numFmtId="44" fontId="56" fillId="0" borderId="0" xfId="1" applyFont="1" applyAlignment="1">
      <alignment horizontal="center"/>
    </xf>
    <xf numFmtId="44" fontId="56" fillId="0" borderId="0" xfId="1" applyFont="1" applyFill="1" applyAlignment="1">
      <alignment horizontal="center"/>
    </xf>
    <xf numFmtId="44" fontId="56" fillId="0" borderId="0" xfId="0" applyNumberFormat="1" applyFont="1" applyFill="1" applyAlignment="1">
      <alignment horizontal="center" wrapText="1"/>
    </xf>
    <xf numFmtId="44" fontId="56" fillId="3" borderId="0" xfId="1" applyFont="1" applyFill="1" applyAlignment="1">
      <alignment horizontal="center" vertical="center" wrapText="1"/>
    </xf>
    <xf numFmtId="44" fontId="56" fillId="0" borderId="0" xfId="0" applyNumberFormat="1" applyFont="1" applyFill="1" applyAlignment="1">
      <alignment horizontal="right" wrapText="1"/>
    </xf>
    <xf numFmtId="44" fontId="56" fillId="0" borderId="13" xfId="1" applyFont="1" applyBorder="1" applyAlignment="1">
      <alignment horizontal="center"/>
    </xf>
    <xf numFmtId="44" fontId="58" fillId="0" borderId="0" xfId="1" applyFont="1" applyBorder="1" applyAlignment="1">
      <alignment horizontal="center" vertical="center"/>
    </xf>
    <xf numFmtId="44" fontId="56" fillId="0" borderId="0" xfId="1" applyFont="1" applyBorder="1" applyAlignment="1">
      <alignment horizontal="center"/>
    </xf>
    <xf numFmtId="44" fontId="56" fillId="0" borderId="17" xfId="1" applyFont="1" applyBorder="1" applyAlignment="1">
      <alignment horizontal="center"/>
    </xf>
    <xf numFmtId="44" fontId="39" fillId="0" borderId="0" xfId="1" applyFont="1" applyFill="1" applyBorder="1" applyAlignment="1">
      <alignment horizontal="center"/>
    </xf>
    <xf numFmtId="164" fontId="59" fillId="0" borderId="0" xfId="0" applyNumberFormat="1" applyFont="1" applyBorder="1" applyAlignment="1">
      <alignment horizontal="center"/>
    </xf>
    <xf numFmtId="44" fontId="32" fillId="0" borderId="0" xfId="1" applyFont="1" applyAlignment="1">
      <alignment horizontal="center" wrapText="1"/>
    </xf>
    <xf numFmtId="0" fontId="47" fillId="0" borderId="0" xfId="63" applyFont="1" applyAlignment="1">
      <alignment horizontal="left"/>
    </xf>
    <xf numFmtId="0" fontId="43" fillId="0" borderId="0" xfId="63" applyFont="1" applyFill="1" applyAlignment="1">
      <alignment horizontal="left" vertical="center" wrapText="1"/>
    </xf>
    <xf numFmtId="0" fontId="4" fillId="3" borderId="0" xfId="0" applyFont="1" applyFill="1" applyBorder="1" applyAlignment="1">
      <alignment horizontal="left" wrapText="1"/>
    </xf>
    <xf numFmtId="44" fontId="3" fillId="3" borderId="0" xfId="1" applyFont="1" applyFill="1" applyAlignment="1">
      <alignment horizontal="left"/>
    </xf>
    <xf numFmtId="44" fontId="10" fillId="0" borderId="0" xfId="0" applyNumberFormat="1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2" fillId="3" borderId="0" xfId="0" applyFont="1" applyFill="1" applyAlignment="1">
      <alignment horizontal="left" vertical="center" wrapText="1"/>
    </xf>
    <xf numFmtId="44" fontId="3" fillId="0" borderId="0" xfId="0" applyNumberFormat="1" applyFont="1" applyFill="1" applyAlignment="1">
      <alignment horizontal="left" wrapText="1"/>
    </xf>
    <xf numFmtId="2" fontId="3" fillId="0" borderId="0" xfId="0" applyNumberFormat="1" applyFont="1" applyBorder="1" applyAlignment="1">
      <alignment horizontal="center"/>
    </xf>
    <xf numFmtId="2" fontId="44" fillId="0" borderId="0" xfId="63" applyNumberFormat="1" applyFont="1" applyAlignment="1" applyProtection="1"/>
    <xf numFmtId="2" fontId="40" fillId="0" borderId="0" xfId="63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43" fillId="0" borderId="0" xfId="63" applyNumberFormat="1" applyFont="1" applyFill="1" applyAlignment="1">
      <alignment vertical="center" wrapText="1"/>
    </xf>
    <xf numFmtId="2" fontId="32" fillId="0" borderId="0" xfId="0" applyNumberFormat="1" applyFont="1" applyBorder="1" applyAlignment="1">
      <alignment horizontal="center" wrapText="1"/>
    </xf>
    <xf numFmtId="2" fontId="4" fillId="2" borderId="0" xfId="0" applyNumberFormat="1" applyFont="1" applyFill="1" applyBorder="1" applyAlignment="1">
      <alignment horizontal="center" wrapText="1"/>
    </xf>
    <xf numFmtId="2" fontId="4" fillId="3" borderId="0" xfId="0" applyNumberFormat="1" applyFont="1" applyFill="1" applyBorder="1" applyAlignment="1">
      <alignment horizontal="center" wrapText="1"/>
    </xf>
    <xf numFmtId="2" fontId="3" fillId="3" borderId="0" xfId="0" applyNumberFormat="1" applyFont="1" applyFill="1" applyBorder="1" applyAlignment="1">
      <alignment horizontal="center"/>
    </xf>
    <xf numFmtId="2" fontId="3" fillId="3" borderId="0" xfId="1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Alignment="1">
      <alignment horizontal="center" wrapText="1"/>
    </xf>
    <xf numFmtId="2" fontId="3" fillId="2" borderId="0" xfId="0" applyNumberFormat="1" applyFont="1" applyFill="1" applyBorder="1" applyAlignment="1">
      <alignment horizontal="center" wrapText="1"/>
    </xf>
    <xf numFmtId="2" fontId="33" fillId="3" borderId="0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0" fontId="32" fillId="35" borderId="0" xfId="0" applyFont="1" applyFill="1" applyAlignment="1">
      <alignment horizontal="left" indent="2"/>
    </xf>
    <xf numFmtId="0" fontId="3" fillId="0" borderId="0" xfId="0" applyFont="1" applyAlignment="1">
      <alignment horizontal="left" vertical="center" wrapText="1"/>
    </xf>
    <xf numFmtId="0" fontId="42" fillId="0" borderId="0" xfId="63" applyFont="1" applyFill="1" applyAlignment="1">
      <alignment vertical="center" wrapText="1"/>
    </xf>
    <xf numFmtId="9" fontId="10" fillId="0" borderId="22" xfId="0" applyNumberFormat="1" applyFont="1" applyBorder="1" applyAlignment="1">
      <alignment horizontal="left" vertical="center"/>
    </xf>
    <xf numFmtId="9" fontId="10" fillId="0" borderId="0" xfId="0" applyNumberFormat="1" applyFont="1" applyAlignment="1">
      <alignment horizontal="left" vertical="center"/>
    </xf>
    <xf numFmtId="10" fontId="10" fillId="0" borderId="22" xfId="0" applyNumberFormat="1" applyFont="1" applyBorder="1" applyAlignment="1">
      <alignment horizontal="left" vertical="center"/>
    </xf>
    <xf numFmtId="10" fontId="10" fillId="0" borderId="0" xfId="0" applyNumberFormat="1" applyFont="1" applyAlignment="1">
      <alignment horizontal="left" vertical="center"/>
    </xf>
    <xf numFmtId="0" fontId="10" fillId="0" borderId="22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51" fillId="0" borderId="0" xfId="63" applyFont="1" applyFill="1" applyAlignment="1">
      <alignment horizontal="left" vertical="center" wrapText="1"/>
    </xf>
    <xf numFmtId="0" fontId="3" fillId="0" borderId="22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3" borderId="19" xfId="0" applyFont="1" applyFill="1" applyBorder="1" applyAlignment="1">
      <alignment horizontal="center" vertical="center" textRotation="90" wrapText="1"/>
    </xf>
    <xf numFmtId="0" fontId="5" fillId="3" borderId="21" xfId="0" applyFont="1" applyFill="1" applyBorder="1" applyAlignment="1">
      <alignment horizontal="center" vertical="center" textRotation="90" wrapText="1"/>
    </xf>
    <xf numFmtId="0" fontId="5" fillId="3" borderId="20" xfId="0" applyFont="1" applyFill="1" applyBorder="1" applyAlignment="1">
      <alignment horizontal="center" vertical="center" textRotation="90" wrapText="1"/>
    </xf>
    <xf numFmtId="164" fontId="34" fillId="0" borderId="0" xfId="0" applyNumberFormat="1" applyFont="1" applyBorder="1" applyAlignment="1">
      <alignment horizontal="center"/>
    </xf>
    <xf numFmtId="165" fontId="38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50" fillId="0" borderId="0" xfId="63" applyFont="1" applyAlignment="1">
      <alignment vertical="center" wrapText="1"/>
    </xf>
    <xf numFmtId="0" fontId="51" fillId="0" borderId="0" xfId="63" applyFont="1" applyAlignment="1">
      <alignment vertical="center" wrapText="1"/>
    </xf>
    <xf numFmtId="0" fontId="3" fillId="0" borderId="23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0" fillId="39" borderId="11" xfId="63" applyFont="1" applyFill="1" applyBorder="1" applyAlignment="1">
      <alignment horizontal="right"/>
    </xf>
    <xf numFmtId="0" fontId="44" fillId="36" borderId="11" xfId="63" applyFont="1" applyFill="1" applyBorder="1" applyAlignment="1" applyProtection="1">
      <alignment horizontal="center"/>
      <protection locked="0"/>
    </xf>
    <xf numFmtId="0" fontId="45" fillId="39" borderId="11" xfId="63" applyFont="1" applyFill="1" applyBorder="1" applyAlignment="1">
      <alignment horizontal="right"/>
    </xf>
    <xf numFmtId="0" fontId="48" fillId="39" borderId="11" xfId="63" applyFont="1" applyFill="1" applyBorder="1" applyAlignment="1">
      <alignment horizontal="right"/>
    </xf>
    <xf numFmtId="0" fontId="50" fillId="0" borderId="0" xfId="63" applyFont="1" applyFill="1" applyAlignment="1">
      <alignment vertical="center" wrapText="1"/>
    </xf>
    <xf numFmtId="0" fontId="35" fillId="36" borderId="21" xfId="0" applyFont="1" applyFill="1" applyBorder="1" applyAlignment="1" applyProtection="1">
      <alignment horizontal="center" vertical="center"/>
      <protection locked="0"/>
    </xf>
    <xf numFmtId="0" fontId="35" fillId="36" borderId="0" xfId="0" applyFont="1" applyFill="1" applyBorder="1" applyAlignment="1" applyProtection="1">
      <alignment horizontal="center" vertical="center"/>
      <protection locked="0"/>
    </xf>
    <xf numFmtId="0" fontId="44" fillId="0" borderId="0" xfId="63" applyFont="1" applyAlignment="1" applyProtection="1">
      <alignment horizontal="center"/>
      <protection locked="0"/>
    </xf>
    <xf numFmtId="44" fontId="3" fillId="0" borderId="0" xfId="1" applyFont="1" applyBorder="1" applyAlignment="1">
      <alignment horizontal="center"/>
    </xf>
    <xf numFmtId="44" fontId="49" fillId="0" borderId="0" xfId="65" applyNumberFormat="1" applyFont="1" applyBorder="1" applyAlignment="1">
      <alignment horizontal="center"/>
    </xf>
    <xf numFmtId="0" fontId="37" fillId="38" borderId="0" xfId="0" applyFont="1" applyFill="1" applyAlignment="1">
      <alignment horizontal="center"/>
    </xf>
    <xf numFmtId="0" fontId="35" fillId="36" borderId="19" xfId="0" applyFont="1" applyFill="1" applyBorder="1" applyAlignment="1" applyProtection="1">
      <alignment horizontal="center" vertical="center"/>
      <protection locked="0"/>
    </xf>
    <xf numFmtId="0" fontId="35" fillId="36" borderId="14" xfId="0" applyFont="1" applyFill="1" applyBorder="1" applyAlignment="1" applyProtection="1">
      <alignment horizontal="center" vertical="center"/>
      <protection locked="0"/>
    </xf>
    <xf numFmtId="0" fontId="35" fillId="36" borderId="15" xfId="0" applyFont="1" applyFill="1" applyBorder="1" applyAlignment="1" applyProtection="1">
      <alignment horizontal="center" vertical="center"/>
      <protection locked="0"/>
    </xf>
    <xf numFmtId="0" fontId="35" fillId="36" borderId="20" xfId="0" applyFont="1" applyFill="1" applyBorder="1" applyAlignment="1" applyProtection="1">
      <alignment horizontal="center" vertical="center"/>
      <protection locked="0"/>
    </xf>
    <xf numFmtId="0" fontId="35" fillId="36" borderId="18" xfId="0" applyFont="1" applyFill="1" applyBorder="1" applyAlignment="1" applyProtection="1">
      <alignment horizontal="center" vertical="center"/>
      <protection locked="0"/>
    </xf>
    <xf numFmtId="44" fontId="38" fillId="0" borderId="0" xfId="1" applyFont="1" applyBorder="1" applyAlignment="1">
      <alignment horizontal="right"/>
    </xf>
    <xf numFmtId="44" fontId="38" fillId="0" borderId="15" xfId="1" applyFont="1" applyBorder="1" applyAlignment="1">
      <alignment horizontal="right"/>
    </xf>
    <xf numFmtId="0" fontId="54" fillId="38" borderId="0" xfId="0" applyFont="1" applyFill="1" applyBorder="1" applyAlignment="1">
      <alignment horizontal="center" vertical="center"/>
    </xf>
  </cellXfs>
  <cellStyles count="6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65" builtinId="8"/>
    <cellStyle name="Hyperlink 2" xfId="47"/>
    <cellStyle name="Hyperlink 3" xfId="49"/>
    <cellStyle name="Hyperlink 4" xfId="54"/>
    <cellStyle name="Hyperlink 5" xfId="56"/>
    <cellStyle name="Hyperlink 6" xfId="57"/>
    <cellStyle name="Hyperlink 7" xfId="59"/>
    <cellStyle name="Hyperlink 8" xfId="6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45"/>
    <cellStyle name="Normal 10 2" xfId="63"/>
    <cellStyle name="Normal 11" xfId="64"/>
    <cellStyle name="Normal 12" xfId="62"/>
    <cellStyle name="Normal 2" xfId="43"/>
    <cellStyle name="Normal 2 2" xfId="46"/>
    <cellStyle name="Normal 3" xfId="48"/>
    <cellStyle name="Normal 4" xfId="50"/>
    <cellStyle name="Normal 5" xfId="51"/>
    <cellStyle name="Normal 6" xfId="53"/>
    <cellStyle name="Normal 7" xfId="55"/>
    <cellStyle name="Normal 8" xfId="58"/>
    <cellStyle name="Normal 9" xfId="60"/>
    <cellStyle name="Note" xfId="16" builtinId="10" customBuiltin="1"/>
    <cellStyle name="Note 2" xfId="52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8181"/>
      <color rgb="FF70DA7D"/>
      <color rgb="FF18E61D"/>
      <color rgb="FFF5FA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466165</xdr:colOff>
      <xdr:row>0</xdr:row>
      <xdr:rowOff>44824</xdr:rowOff>
    </xdr:from>
    <xdr:to>
      <xdr:col>9</xdr:col>
      <xdr:colOff>62754</xdr:colOff>
      <xdr:row>8</xdr:row>
      <xdr:rowOff>53788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13" t="7482" r="13958" b="9670"/>
        <a:stretch/>
      </xdr:blipFill>
      <xdr:spPr>
        <a:xfrm>
          <a:off x="3980330" y="44824"/>
          <a:ext cx="1541930" cy="1730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KssIqaluit@gmailcom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189"/>
  <sheetViews>
    <sheetView showGridLines="0" tabSelected="1" view="pageBreakPreview" zoomScale="85" zoomScaleNormal="100" zoomScaleSheetLayoutView="85" workbookViewId="0">
      <selection activeCell="D3" sqref="D3:E3"/>
    </sheetView>
  </sheetViews>
  <sheetFormatPr defaultColWidth="5.28515625" defaultRowHeight="15.75" x14ac:dyDescent="0.25"/>
  <cols>
    <col min="1" max="1" width="4.7109375" style="72" customWidth="1"/>
    <col min="2" max="3" width="6.28515625" style="2" customWidth="1"/>
    <col min="4" max="4" width="23.7109375" style="72" bestFit="1" customWidth="1"/>
    <col min="5" max="5" width="12.7109375" style="94" bestFit="1" customWidth="1"/>
    <col min="6" max="6" width="8.7109375" style="124" customWidth="1"/>
    <col min="7" max="7" width="9.7109375" style="76" customWidth="1"/>
    <col min="8" max="8" width="6.85546875" style="2" hidden="1" customWidth="1"/>
    <col min="9" max="9" width="9.7109375" style="99" customWidth="1"/>
    <col min="10" max="10" width="9.28515625" style="2" customWidth="1"/>
    <col min="11" max="11" width="3.85546875" style="2" hidden="1" customWidth="1"/>
    <col min="12" max="19" width="5.28515625" style="2"/>
    <col min="20" max="21" width="6.85546875" style="2" bestFit="1" customWidth="1"/>
    <col min="22" max="22" width="7.28515625" style="2" bestFit="1" customWidth="1"/>
    <col min="23" max="23" width="7.42578125" style="2" bestFit="1" customWidth="1"/>
    <col min="24" max="24" width="5.28515625" style="2"/>
    <col min="25" max="25" width="19.85546875" style="2" bestFit="1" customWidth="1"/>
    <col min="26" max="16384" width="5.28515625" style="2"/>
  </cols>
  <sheetData>
    <row r="1" spans="1:11" ht="15.6" x14ac:dyDescent="0.3">
      <c r="B1" s="72"/>
      <c r="C1" s="72"/>
    </row>
    <row r="2" spans="1:11" ht="15.6" x14ac:dyDescent="0.3">
      <c r="A2" s="44" t="s">
        <v>158</v>
      </c>
      <c r="B2" s="43"/>
      <c r="C2" s="43"/>
      <c r="D2" s="43"/>
      <c r="E2" s="43"/>
    </row>
    <row r="3" spans="1:11" ht="18" customHeight="1" x14ac:dyDescent="0.3">
      <c r="A3" s="166" t="s">
        <v>149</v>
      </c>
      <c r="B3" s="166"/>
      <c r="C3" s="77"/>
      <c r="D3" s="167"/>
      <c r="E3" s="167"/>
      <c r="F3" s="125"/>
      <c r="G3" s="78"/>
    </row>
    <row r="4" spans="1:11" ht="18" customHeight="1" x14ac:dyDescent="0.3">
      <c r="A4" s="166" t="s">
        <v>200</v>
      </c>
      <c r="B4" s="166"/>
      <c r="C4" s="77"/>
      <c r="D4" s="167"/>
      <c r="E4" s="167"/>
      <c r="F4" s="126"/>
      <c r="G4" s="79"/>
    </row>
    <row r="5" spans="1:11" ht="18" customHeight="1" x14ac:dyDescent="0.3">
      <c r="A5" s="166" t="s">
        <v>150</v>
      </c>
      <c r="B5" s="166"/>
      <c r="C5" s="77"/>
      <c r="D5" s="167"/>
      <c r="E5" s="167"/>
      <c r="F5" s="125"/>
      <c r="G5" s="78"/>
    </row>
    <row r="6" spans="1:11" ht="18" customHeight="1" x14ac:dyDescent="0.3">
      <c r="A6" s="166" t="s">
        <v>155</v>
      </c>
      <c r="B6" s="166"/>
      <c r="C6" s="77"/>
      <c r="D6" s="167"/>
      <c r="E6" s="167"/>
      <c r="F6" s="126"/>
      <c r="G6" s="79"/>
    </row>
    <row r="7" spans="1:11" ht="15.6" x14ac:dyDescent="0.3">
      <c r="F7" s="125"/>
      <c r="G7" s="78"/>
    </row>
    <row r="8" spans="1:11" ht="15.6" x14ac:dyDescent="0.3">
      <c r="A8" s="141" t="s">
        <v>201</v>
      </c>
      <c r="B8" s="33"/>
      <c r="C8" s="33"/>
      <c r="D8" s="32"/>
      <c r="F8" s="125"/>
      <c r="G8" s="78"/>
    </row>
    <row r="9" spans="1:11" ht="18" x14ac:dyDescent="0.35">
      <c r="A9" s="168" t="s">
        <v>151</v>
      </c>
      <c r="B9" s="168"/>
      <c r="C9" s="80"/>
      <c r="D9" s="81"/>
      <c r="E9" s="116"/>
      <c r="F9" s="126"/>
      <c r="G9" s="79"/>
    </row>
    <row r="10" spans="1:11" ht="18" x14ac:dyDescent="0.35">
      <c r="A10" s="169" t="s">
        <v>152</v>
      </c>
      <c r="B10" s="169"/>
      <c r="C10" s="82"/>
      <c r="D10" s="81"/>
      <c r="F10" s="125"/>
      <c r="G10" s="173" t="s">
        <v>185</v>
      </c>
      <c r="H10" s="173"/>
      <c r="I10" s="173"/>
    </row>
    <row r="11" spans="1:11" ht="18" x14ac:dyDescent="0.35">
      <c r="A11" s="169" t="s">
        <v>153</v>
      </c>
      <c r="B11" s="169"/>
      <c r="C11" s="82"/>
      <c r="D11" s="81"/>
      <c r="G11" s="174" t="s">
        <v>186</v>
      </c>
      <c r="H11" s="174"/>
      <c r="I11" s="174"/>
    </row>
    <row r="12" spans="1:11" ht="18" x14ac:dyDescent="0.35">
      <c r="A12" s="83"/>
      <c r="B12" s="83"/>
      <c r="C12" s="83"/>
      <c r="D12" s="84"/>
      <c r="F12" s="175" t="s">
        <v>187</v>
      </c>
      <c r="G12" s="175"/>
      <c r="H12" s="175"/>
      <c r="I12" s="175"/>
      <c r="J12" s="175"/>
    </row>
    <row r="14" spans="1:11" ht="15.6" x14ac:dyDescent="0.3">
      <c r="A14" s="176" t="s">
        <v>161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</row>
    <row r="15" spans="1:11" ht="3.6" customHeight="1" thickBot="1" x14ac:dyDescent="0.35"/>
    <row r="16" spans="1:11" ht="15.6" customHeight="1" x14ac:dyDescent="0.25">
      <c r="A16" s="171"/>
      <c r="B16" s="172"/>
      <c r="C16" s="172"/>
      <c r="D16" s="2"/>
      <c r="F16" s="127"/>
      <c r="G16" s="2"/>
      <c r="I16" s="177"/>
      <c r="J16" s="178"/>
    </row>
    <row r="17" spans="1:23" ht="18" customHeight="1" x14ac:dyDescent="0.3">
      <c r="A17" s="171"/>
      <c r="B17" s="172"/>
      <c r="C17" s="172"/>
      <c r="D17" s="47" t="s">
        <v>159</v>
      </c>
      <c r="E17" s="182" t="s">
        <v>160</v>
      </c>
      <c r="F17" s="182"/>
      <c r="G17" s="183"/>
      <c r="H17" s="61"/>
      <c r="I17" s="171"/>
      <c r="J17" s="179"/>
    </row>
    <row r="18" spans="1:23" ht="16.149999999999999" customHeight="1" thickBot="1" x14ac:dyDescent="0.3">
      <c r="A18" s="171"/>
      <c r="B18" s="172"/>
      <c r="C18" s="172"/>
      <c r="I18" s="180"/>
      <c r="J18" s="181"/>
    </row>
    <row r="19" spans="1:23" ht="3.6" customHeight="1" x14ac:dyDescent="0.3">
      <c r="A19" s="45"/>
      <c r="B19" s="45"/>
      <c r="C19" s="45"/>
      <c r="I19" s="100"/>
      <c r="J19" s="45"/>
      <c r="K19" s="45"/>
    </row>
    <row r="20" spans="1:23" ht="25.15" customHeight="1" x14ac:dyDescent="0.3">
      <c r="A20" s="184" t="s">
        <v>191</v>
      </c>
      <c r="B20" s="184"/>
      <c r="C20" s="184"/>
      <c r="D20" s="184"/>
      <c r="E20" s="184"/>
      <c r="F20" s="184"/>
      <c r="G20" s="184"/>
      <c r="H20" s="184"/>
      <c r="I20" s="184"/>
      <c r="J20" s="184"/>
      <c r="K20" s="46"/>
    </row>
    <row r="21" spans="1:23" s="42" customFormat="1" ht="28.5" x14ac:dyDescent="0.25">
      <c r="A21" s="97" t="s">
        <v>154</v>
      </c>
      <c r="B21" s="150" t="s">
        <v>202</v>
      </c>
      <c r="C21" s="150"/>
      <c r="D21" s="150"/>
      <c r="E21" s="150"/>
      <c r="F21" s="150"/>
      <c r="G21" s="150"/>
      <c r="H21" s="150"/>
      <c r="I21" s="150"/>
      <c r="J21" s="150"/>
      <c r="K21" s="85"/>
      <c r="O21" s="143"/>
      <c r="P21" s="143"/>
      <c r="Q21" s="143"/>
      <c r="R21" s="143"/>
      <c r="S21" s="143"/>
      <c r="T21" s="143"/>
      <c r="U21" s="143"/>
      <c r="V21" s="143"/>
      <c r="W21" s="143"/>
    </row>
    <row r="22" spans="1:23" ht="39.6" customHeight="1" x14ac:dyDescent="0.25">
      <c r="A22" s="91" t="s">
        <v>154</v>
      </c>
      <c r="B22" s="170" t="s">
        <v>203</v>
      </c>
      <c r="C22" s="170"/>
      <c r="D22" s="170"/>
      <c r="E22" s="170"/>
      <c r="F22" s="170"/>
      <c r="G22" s="170"/>
      <c r="H22" s="170"/>
      <c r="I22" s="170"/>
      <c r="J22" s="170"/>
      <c r="K22" s="85"/>
      <c r="M22" s="88"/>
    </row>
    <row r="23" spans="1:23" ht="31.5" x14ac:dyDescent="0.25">
      <c r="A23" s="92" t="s">
        <v>154</v>
      </c>
      <c r="B23" s="142" t="s">
        <v>195</v>
      </c>
      <c r="C23" s="142"/>
      <c r="D23" s="142"/>
      <c r="E23" s="142"/>
      <c r="F23" s="142"/>
      <c r="G23" s="142"/>
      <c r="H23" s="142"/>
      <c r="I23" s="142"/>
      <c r="J23" s="142"/>
      <c r="K23" s="85"/>
    </row>
    <row r="24" spans="1:23" s="58" customFormat="1" ht="4.1500000000000004" customHeight="1" x14ac:dyDescent="0.3">
      <c r="A24" s="90"/>
      <c r="B24" s="86"/>
      <c r="C24" s="86"/>
      <c r="D24" s="86"/>
      <c r="E24" s="117"/>
      <c r="F24" s="128"/>
      <c r="G24" s="86"/>
      <c r="H24" s="86"/>
      <c r="I24" s="101"/>
      <c r="J24" s="86"/>
      <c r="K24" s="87"/>
    </row>
    <row r="25" spans="1:23" ht="27.6" customHeight="1" x14ac:dyDescent="0.25">
      <c r="A25" s="92" t="s">
        <v>154</v>
      </c>
      <c r="B25" s="162" t="s">
        <v>148</v>
      </c>
      <c r="C25" s="162"/>
      <c r="D25" s="162"/>
      <c r="E25" s="162"/>
      <c r="F25" s="162"/>
      <c r="G25" s="162"/>
      <c r="H25" s="162"/>
      <c r="I25" s="162"/>
      <c r="J25" s="162"/>
      <c r="K25" s="85"/>
    </row>
    <row r="26" spans="1:23" ht="31.5" x14ac:dyDescent="0.25">
      <c r="A26" s="92" t="s">
        <v>154</v>
      </c>
      <c r="B26" s="162" t="s">
        <v>196</v>
      </c>
      <c r="C26" s="162"/>
      <c r="D26" s="162"/>
      <c r="E26" s="162"/>
      <c r="F26" s="162"/>
      <c r="G26" s="162"/>
      <c r="H26" s="162"/>
      <c r="I26" s="162"/>
      <c r="J26" s="162"/>
      <c r="K26" s="89"/>
      <c r="M26" s="88"/>
    </row>
    <row r="27" spans="1:23" ht="24.6" customHeight="1" x14ac:dyDescent="0.25">
      <c r="A27" s="92" t="s">
        <v>154</v>
      </c>
      <c r="B27" s="163" t="s">
        <v>192</v>
      </c>
      <c r="C27" s="163"/>
      <c r="D27" s="163"/>
      <c r="E27" s="163"/>
      <c r="F27" s="163"/>
      <c r="G27" s="163"/>
      <c r="H27" s="163"/>
      <c r="I27" s="163"/>
      <c r="J27" s="163"/>
      <c r="K27" s="89"/>
      <c r="M27" s="88"/>
    </row>
    <row r="28" spans="1:23" s="8" customFormat="1" ht="27.6" customHeight="1" x14ac:dyDescent="0.25">
      <c r="A28" s="7"/>
      <c r="B28" s="34" t="s">
        <v>0</v>
      </c>
      <c r="C28" s="34"/>
      <c r="D28" s="35" t="s">
        <v>1</v>
      </c>
      <c r="E28" s="35" t="s">
        <v>28</v>
      </c>
      <c r="F28" s="129" t="s">
        <v>198</v>
      </c>
      <c r="G28" s="36" t="s">
        <v>29</v>
      </c>
      <c r="H28" s="34" t="s">
        <v>2</v>
      </c>
      <c r="I28" s="115" t="s">
        <v>156</v>
      </c>
      <c r="J28" s="34" t="s">
        <v>197</v>
      </c>
      <c r="K28" s="34"/>
    </row>
    <row r="29" spans="1:23" s="8" customFormat="1" ht="21" x14ac:dyDescent="0.35">
      <c r="A29" s="9" t="s">
        <v>18</v>
      </c>
      <c r="B29" s="11"/>
      <c r="C29" s="11"/>
      <c r="D29" s="10"/>
      <c r="E29" s="10"/>
      <c r="F29" s="130"/>
      <c r="G29" s="22"/>
      <c r="H29" s="11"/>
      <c r="I29" s="102"/>
      <c r="J29" s="12"/>
      <c r="K29" s="12"/>
    </row>
    <row r="30" spans="1:23" s="8" customFormat="1" ht="16.899999999999999" customHeight="1" x14ac:dyDescent="0.25">
      <c r="A30" s="19" t="s">
        <v>13</v>
      </c>
      <c r="B30" s="13"/>
      <c r="C30" s="13"/>
      <c r="D30" s="14"/>
      <c r="E30" s="118"/>
      <c r="F30" s="131"/>
      <c r="G30" s="17"/>
      <c r="H30" s="17"/>
      <c r="I30" s="103"/>
      <c r="J30" s="17"/>
      <c r="K30" s="17"/>
    </row>
    <row r="31" spans="1:23" s="8" customFormat="1" ht="16.899999999999999" customHeight="1" x14ac:dyDescent="0.35">
      <c r="A31" s="15"/>
      <c r="B31" s="37"/>
      <c r="C31" s="148" t="s">
        <v>35</v>
      </c>
      <c r="D31" s="149"/>
      <c r="E31" s="94" t="s">
        <v>5</v>
      </c>
      <c r="F31" s="124">
        <v>1</v>
      </c>
      <c r="G31" s="76">
        <f>IF(H31="T",F31*3.55,IF(H31=1,F31*3.45,F31*1))</f>
        <v>3.55</v>
      </c>
      <c r="H31" s="2" t="s">
        <v>3</v>
      </c>
      <c r="I31" s="104">
        <v>2.444</v>
      </c>
      <c r="J31" s="20">
        <f t="shared" ref="J31:J38" si="0">I31*B31</f>
        <v>0</v>
      </c>
      <c r="K31" s="20">
        <f>G31*B31</f>
        <v>0</v>
      </c>
    </row>
    <row r="32" spans="1:23" s="8" customFormat="1" ht="16.899999999999999" customHeight="1" x14ac:dyDescent="0.35">
      <c r="A32" s="15"/>
      <c r="B32" s="37"/>
      <c r="C32" s="148" t="s">
        <v>36</v>
      </c>
      <c r="D32" s="149"/>
      <c r="E32" s="94" t="s">
        <v>6</v>
      </c>
      <c r="F32" s="124">
        <v>2</v>
      </c>
      <c r="G32" s="76">
        <f t="shared" ref="G32:G38" si="1">IF(H32="T",F32*3.05,IF(H32=1,F32*2.45,F32*1))</f>
        <v>6.1</v>
      </c>
      <c r="H32" s="2" t="s">
        <v>3</v>
      </c>
      <c r="I32" s="104">
        <v>4.4955000000000007</v>
      </c>
      <c r="J32" s="20">
        <f t="shared" si="0"/>
        <v>0</v>
      </c>
      <c r="K32" s="20">
        <f t="shared" ref="K32:K72" si="2">G32*B32</f>
        <v>0</v>
      </c>
    </row>
    <row r="33" spans="1:11" ht="16.899999999999999" customHeight="1" x14ac:dyDescent="0.25">
      <c r="A33" s="3"/>
      <c r="B33" s="37"/>
      <c r="C33" s="144" t="s">
        <v>37</v>
      </c>
      <c r="D33" s="145"/>
      <c r="E33" s="94" t="s">
        <v>5</v>
      </c>
      <c r="F33" s="124">
        <v>1</v>
      </c>
      <c r="G33" s="76">
        <f t="shared" si="1"/>
        <v>3.05</v>
      </c>
      <c r="H33" s="2" t="s">
        <v>3</v>
      </c>
      <c r="I33" s="104">
        <v>2.431</v>
      </c>
      <c r="J33" s="20">
        <f t="shared" si="0"/>
        <v>0</v>
      </c>
      <c r="K33" s="20">
        <f t="shared" si="2"/>
        <v>0</v>
      </c>
    </row>
    <row r="34" spans="1:11" ht="16.899999999999999" customHeight="1" x14ac:dyDescent="0.25">
      <c r="A34" s="16"/>
      <c r="B34" s="37"/>
      <c r="C34" s="144" t="s">
        <v>38</v>
      </c>
      <c r="D34" s="145"/>
      <c r="E34" s="94" t="s">
        <v>6</v>
      </c>
      <c r="F34" s="124">
        <v>2</v>
      </c>
      <c r="G34" s="76">
        <f t="shared" si="1"/>
        <v>6.1</v>
      </c>
      <c r="H34" s="2" t="s">
        <v>3</v>
      </c>
      <c r="I34" s="104">
        <v>4.6149999999999984</v>
      </c>
      <c r="J34" s="20">
        <f t="shared" si="0"/>
        <v>0</v>
      </c>
      <c r="K34" s="20">
        <f t="shared" si="2"/>
        <v>0</v>
      </c>
    </row>
    <row r="35" spans="1:11" ht="16.899999999999999" customHeight="1" x14ac:dyDescent="0.25">
      <c r="A35" s="16"/>
      <c r="B35" s="37"/>
      <c r="C35" s="144" t="s">
        <v>39</v>
      </c>
      <c r="D35" s="145"/>
      <c r="E35" s="94" t="s">
        <v>5</v>
      </c>
      <c r="F35" s="124">
        <v>1</v>
      </c>
      <c r="G35" s="76">
        <f t="shared" si="1"/>
        <v>3.05</v>
      </c>
      <c r="H35" s="2" t="s">
        <v>3</v>
      </c>
      <c r="I35" s="104">
        <v>2.3499999999999996</v>
      </c>
      <c r="J35" s="20">
        <f t="shared" si="0"/>
        <v>0</v>
      </c>
      <c r="K35" s="20">
        <f t="shared" si="2"/>
        <v>0</v>
      </c>
    </row>
    <row r="36" spans="1:11" ht="16.899999999999999" customHeight="1" x14ac:dyDescent="0.25">
      <c r="A36" s="16"/>
      <c r="B36" s="37"/>
      <c r="C36" s="144" t="s">
        <v>40</v>
      </c>
      <c r="D36" s="145"/>
      <c r="E36" s="94" t="s">
        <v>6</v>
      </c>
      <c r="F36" s="124">
        <v>2</v>
      </c>
      <c r="G36" s="76">
        <f t="shared" si="1"/>
        <v>6.1</v>
      </c>
      <c r="H36" s="2" t="s">
        <v>3</v>
      </c>
      <c r="I36" s="104">
        <v>4.375</v>
      </c>
      <c r="J36" s="20">
        <f t="shared" si="0"/>
        <v>0</v>
      </c>
      <c r="K36" s="20">
        <f t="shared" si="2"/>
        <v>0</v>
      </c>
    </row>
    <row r="37" spans="1:11" ht="16.899999999999999" customHeight="1" x14ac:dyDescent="0.25">
      <c r="A37" s="4"/>
      <c r="B37" s="37"/>
      <c r="C37" s="146" t="s">
        <v>41</v>
      </c>
      <c r="D37" s="147"/>
      <c r="E37" s="94" t="s">
        <v>5</v>
      </c>
      <c r="F37" s="124">
        <v>1</v>
      </c>
      <c r="G37" s="76">
        <f t="shared" si="1"/>
        <v>3.05</v>
      </c>
      <c r="H37" s="2" t="s">
        <v>3</v>
      </c>
      <c r="I37" s="104">
        <v>2.5250000000000004</v>
      </c>
      <c r="J37" s="20">
        <f t="shared" si="0"/>
        <v>0</v>
      </c>
      <c r="K37" s="20">
        <f t="shared" si="2"/>
        <v>0</v>
      </c>
    </row>
    <row r="38" spans="1:11" ht="16.899999999999999" customHeight="1" x14ac:dyDescent="0.25">
      <c r="A38" s="4"/>
      <c r="B38" s="37"/>
      <c r="C38" s="146" t="s">
        <v>42</v>
      </c>
      <c r="D38" s="147"/>
      <c r="E38" s="94" t="s">
        <v>6</v>
      </c>
      <c r="F38" s="124">
        <v>2</v>
      </c>
      <c r="G38" s="76">
        <f t="shared" si="1"/>
        <v>6.1</v>
      </c>
      <c r="H38" s="2" t="s">
        <v>3</v>
      </c>
      <c r="I38" s="104">
        <v>4.8875000000000002</v>
      </c>
      <c r="J38" s="20">
        <f t="shared" si="0"/>
        <v>0</v>
      </c>
      <c r="K38" s="20">
        <f t="shared" si="2"/>
        <v>0</v>
      </c>
    </row>
    <row r="39" spans="1:11" ht="16.899999999999999" customHeight="1" x14ac:dyDescent="0.25">
      <c r="A39" s="1" t="s">
        <v>12</v>
      </c>
      <c r="B39" s="38"/>
      <c r="C39" s="38"/>
      <c r="D39" s="4"/>
      <c r="E39" s="4"/>
      <c r="F39" s="132"/>
      <c r="G39" s="17"/>
      <c r="H39" s="17"/>
      <c r="I39" s="103"/>
      <c r="J39" s="17"/>
      <c r="K39" s="17"/>
    </row>
    <row r="40" spans="1:11" ht="16.899999999999999" customHeight="1" x14ac:dyDescent="0.25">
      <c r="A40" s="4"/>
      <c r="B40" s="37"/>
      <c r="C40" s="153" t="s">
        <v>25</v>
      </c>
      <c r="D40" s="154"/>
      <c r="E40" s="94" t="s">
        <v>7</v>
      </c>
      <c r="F40" s="124">
        <v>0.45400000000000001</v>
      </c>
      <c r="G40" s="76">
        <f>IF(H40="T",F40*3.05,IF(H40=1,F40*2.45,F40*1))</f>
        <v>1.1123000000000001</v>
      </c>
      <c r="H40" s="2">
        <v>1</v>
      </c>
      <c r="I40" s="104">
        <v>6.0384249999999993</v>
      </c>
      <c r="J40" s="20">
        <f>I40*B40</f>
        <v>0</v>
      </c>
      <c r="K40" s="20">
        <f t="shared" si="2"/>
        <v>0</v>
      </c>
    </row>
    <row r="41" spans="1:11" ht="16.899999999999999" customHeight="1" x14ac:dyDescent="0.25">
      <c r="A41" s="4"/>
      <c r="B41" s="37"/>
      <c r="C41" s="153" t="s">
        <v>26</v>
      </c>
      <c r="D41" s="154"/>
      <c r="E41" s="94" t="s">
        <v>7</v>
      </c>
      <c r="F41" s="124">
        <v>0.45400000000000001</v>
      </c>
      <c r="G41" s="76">
        <f>IF(H41="T",F41*3.05,IF(H41=1,F41*2.45,F41*1))</f>
        <v>1.1123000000000001</v>
      </c>
      <c r="H41" s="2">
        <v>1</v>
      </c>
      <c r="I41" s="104">
        <v>6.0384249999999993</v>
      </c>
      <c r="J41" s="20">
        <f>I41*B41</f>
        <v>0</v>
      </c>
      <c r="K41" s="20">
        <f t="shared" si="2"/>
        <v>0</v>
      </c>
    </row>
    <row r="42" spans="1:11" ht="16.899999999999999" customHeight="1" x14ac:dyDescent="0.25">
      <c r="A42" s="1" t="s">
        <v>11</v>
      </c>
      <c r="B42" s="38"/>
      <c r="C42" s="38"/>
      <c r="D42" s="3"/>
      <c r="E42" s="119"/>
      <c r="F42" s="133"/>
      <c r="G42" s="17"/>
      <c r="H42" s="17"/>
      <c r="I42" s="103"/>
      <c r="J42" s="17"/>
      <c r="K42" s="17"/>
    </row>
    <row r="43" spans="1:11" ht="16.899999999999999" customHeight="1" x14ac:dyDescent="0.25">
      <c r="A43" s="4"/>
      <c r="B43" s="37"/>
      <c r="C43" s="151" t="s">
        <v>8</v>
      </c>
      <c r="D43" s="152"/>
      <c r="E43" s="93" t="s">
        <v>170</v>
      </c>
      <c r="F43" s="134">
        <v>0.5</v>
      </c>
      <c r="G43" s="51">
        <f>IF(H43="T",F43*3.05,IF(H43=1,F43*2.45,F43*1))</f>
        <v>1.2250000000000001</v>
      </c>
      <c r="H43" s="50">
        <v>1</v>
      </c>
      <c r="I43" s="105">
        <v>5.93</v>
      </c>
      <c r="J43" s="70">
        <f>I43*B43</f>
        <v>0</v>
      </c>
      <c r="K43" s="20">
        <f t="shared" si="2"/>
        <v>0</v>
      </c>
    </row>
    <row r="44" spans="1:11" ht="16.899999999999999" customHeight="1" x14ac:dyDescent="0.25">
      <c r="A44" s="4"/>
      <c r="B44" s="37"/>
      <c r="C44" s="151" t="s">
        <v>10</v>
      </c>
      <c r="D44" s="152"/>
      <c r="E44" s="120" t="s">
        <v>170</v>
      </c>
      <c r="F44" s="135">
        <v>0.5</v>
      </c>
      <c r="G44" s="51">
        <f>IF(H44="T",F44*3.05,IF(H44=1,F44*2.45,F44*1))</f>
        <v>1.2250000000000001</v>
      </c>
      <c r="H44" s="50">
        <v>1</v>
      </c>
      <c r="I44" s="106">
        <v>5.93</v>
      </c>
      <c r="J44" s="70">
        <f>I44*B44</f>
        <v>0</v>
      </c>
      <c r="K44" s="20">
        <f t="shared" si="2"/>
        <v>0</v>
      </c>
    </row>
    <row r="45" spans="1:11" ht="16.899999999999999" customHeight="1" x14ac:dyDescent="0.25">
      <c r="A45" s="4"/>
      <c r="B45" s="37"/>
      <c r="C45" s="151" t="s">
        <v>24</v>
      </c>
      <c r="D45" s="152"/>
      <c r="E45" s="120" t="s">
        <v>170</v>
      </c>
      <c r="F45" s="135">
        <v>0.5</v>
      </c>
      <c r="G45" s="51">
        <f>IF(H45="T",F45*3.05,IF(H45=1,F45*2.45,F45*1))</f>
        <v>1.2250000000000001</v>
      </c>
      <c r="H45" s="50">
        <v>1</v>
      </c>
      <c r="I45" s="106">
        <v>5.93</v>
      </c>
      <c r="J45" s="70">
        <f>I45*B45</f>
        <v>0</v>
      </c>
      <c r="K45" s="20">
        <f t="shared" si="2"/>
        <v>0</v>
      </c>
    </row>
    <row r="46" spans="1:11" ht="16.899999999999999" customHeight="1" x14ac:dyDescent="0.25">
      <c r="A46" s="1" t="s">
        <v>14</v>
      </c>
      <c r="B46" s="38"/>
      <c r="C46" s="38"/>
      <c r="D46" s="3"/>
      <c r="E46" s="119"/>
      <c r="F46" s="133"/>
      <c r="G46" s="17"/>
      <c r="H46" s="17"/>
      <c r="I46" s="103"/>
      <c r="J46" s="17"/>
      <c r="K46" s="17"/>
    </row>
    <row r="47" spans="1:11" ht="16.899999999999999" customHeight="1" x14ac:dyDescent="0.25">
      <c r="A47" s="4"/>
      <c r="B47" s="37"/>
      <c r="C47" s="151" t="s">
        <v>23</v>
      </c>
      <c r="D47" s="152"/>
      <c r="E47" s="93" t="s">
        <v>193</v>
      </c>
      <c r="F47" s="134">
        <v>0.4</v>
      </c>
      <c r="G47" s="51">
        <f>F47*2.45</f>
        <v>0.98000000000000009</v>
      </c>
      <c r="H47" s="50"/>
      <c r="I47" s="98">
        <v>9.5</v>
      </c>
      <c r="J47" s="57">
        <f>I47*B47</f>
        <v>0</v>
      </c>
      <c r="K47" s="20">
        <f t="shared" si="2"/>
        <v>0</v>
      </c>
    </row>
    <row r="48" spans="1:11" ht="16.899999999999999" customHeight="1" x14ac:dyDescent="0.25">
      <c r="A48" s="4"/>
      <c r="B48" s="37"/>
      <c r="C48" s="151" t="s">
        <v>15</v>
      </c>
      <c r="D48" s="152"/>
      <c r="E48" s="93" t="s">
        <v>193</v>
      </c>
      <c r="F48" s="134">
        <v>0.4</v>
      </c>
      <c r="G48" s="51">
        <f>F48*2.45</f>
        <v>0.98000000000000009</v>
      </c>
      <c r="H48" s="50"/>
      <c r="I48" s="98">
        <v>9.5</v>
      </c>
      <c r="J48" s="57">
        <f>I48*B48</f>
        <v>0</v>
      </c>
      <c r="K48" s="20">
        <f t="shared" si="2"/>
        <v>0</v>
      </c>
    </row>
    <row r="49" spans="1:11" ht="16.899999999999999" customHeight="1" x14ac:dyDescent="0.25">
      <c r="A49" s="4"/>
      <c r="B49" s="37"/>
      <c r="C49" s="151" t="s">
        <v>16</v>
      </c>
      <c r="D49" s="152"/>
      <c r="E49" s="93" t="s">
        <v>193</v>
      </c>
      <c r="F49" s="134">
        <v>0.4</v>
      </c>
      <c r="G49" s="51">
        <f>F49*2.45</f>
        <v>0.98000000000000009</v>
      </c>
      <c r="H49" s="50"/>
      <c r="I49" s="98">
        <v>9.5</v>
      </c>
      <c r="J49" s="57">
        <f>I49*B49</f>
        <v>0</v>
      </c>
      <c r="K49" s="20">
        <f t="shared" si="2"/>
        <v>0</v>
      </c>
    </row>
    <row r="50" spans="1:11" ht="16.899999999999999" customHeight="1" x14ac:dyDescent="0.25">
      <c r="A50" s="4"/>
      <c r="B50" s="37"/>
      <c r="C50" s="151" t="s">
        <v>17</v>
      </c>
      <c r="D50" s="152"/>
      <c r="E50" s="93" t="s">
        <v>193</v>
      </c>
      <c r="F50" s="134">
        <v>0.4</v>
      </c>
      <c r="G50" s="51">
        <f>F50*2.45</f>
        <v>0.98000000000000009</v>
      </c>
      <c r="H50" s="50"/>
      <c r="I50" s="98">
        <v>9.5</v>
      </c>
      <c r="J50" s="57">
        <f>I50*B50</f>
        <v>0</v>
      </c>
      <c r="K50" s="20">
        <f t="shared" si="2"/>
        <v>0</v>
      </c>
    </row>
    <row r="51" spans="1:11" ht="16.899999999999999" customHeight="1" x14ac:dyDescent="0.25">
      <c r="A51" s="1" t="s">
        <v>199</v>
      </c>
      <c r="B51" s="38"/>
      <c r="C51" s="38"/>
      <c r="D51" s="3"/>
      <c r="E51" s="119"/>
      <c r="F51" s="133"/>
      <c r="G51" s="17"/>
      <c r="H51" s="17"/>
      <c r="I51" s="103"/>
      <c r="J51" s="17"/>
      <c r="K51" s="20"/>
    </row>
    <row r="52" spans="1:11" ht="16.899999999999999" customHeight="1" x14ac:dyDescent="0.25">
      <c r="A52" s="4"/>
      <c r="B52" s="37"/>
      <c r="C52" s="153" t="s">
        <v>43</v>
      </c>
      <c r="D52" s="154"/>
      <c r="E52" s="94">
        <v>12</v>
      </c>
      <c r="F52" s="124">
        <v>0.8</v>
      </c>
      <c r="G52" s="76">
        <f>IF(H52="T",F52*3.05,IF(H52=1,F52*2.45,F52*1))</f>
        <v>1.9600000000000002</v>
      </c>
      <c r="H52" s="2">
        <v>1</v>
      </c>
      <c r="I52" s="104">
        <v>5.21</v>
      </c>
      <c r="J52" s="20">
        <f>I52*B52</f>
        <v>0</v>
      </c>
      <c r="K52" s="20">
        <f t="shared" si="2"/>
        <v>0</v>
      </c>
    </row>
    <row r="53" spans="1:11" ht="16.899999999999999" customHeight="1" x14ac:dyDescent="0.25">
      <c r="A53" s="4"/>
      <c r="B53" s="37"/>
      <c r="C53" s="153" t="s">
        <v>44</v>
      </c>
      <c r="D53" s="154"/>
      <c r="E53" s="94">
        <v>12</v>
      </c>
      <c r="F53" s="124">
        <v>0.8</v>
      </c>
      <c r="G53" s="76">
        <f>IF(H53="T",F53*3.05,IF(H53=1,F53*2.45,F53*1))</f>
        <v>1.9600000000000002</v>
      </c>
      <c r="H53" s="2">
        <v>1</v>
      </c>
      <c r="I53" s="104">
        <v>5.2086300000000003</v>
      </c>
      <c r="J53" s="20">
        <f>I53*B53</f>
        <v>0</v>
      </c>
      <c r="K53" s="20">
        <f t="shared" si="2"/>
        <v>0</v>
      </c>
    </row>
    <row r="54" spans="1:11" ht="16.899999999999999" customHeight="1" x14ac:dyDescent="0.25">
      <c r="A54" s="1" t="s">
        <v>27</v>
      </c>
      <c r="B54" s="38"/>
      <c r="C54" s="38"/>
      <c r="D54" s="4"/>
      <c r="E54" s="4"/>
      <c r="F54" s="132"/>
      <c r="G54" s="17"/>
      <c r="H54" s="17"/>
      <c r="I54" s="103"/>
      <c r="J54" s="17"/>
      <c r="K54" s="17"/>
    </row>
    <row r="55" spans="1:11" ht="16.899999999999999" customHeight="1" x14ac:dyDescent="0.25">
      <c r="A55" s="4"/>
      <c r="B55" s="37"/>
      <c r="C55" s="153" t="s">
        <v>20</v>
      </c>
      <c r="D55" s="154"/>
      <c r="E55" s="94" t="s">
        <v>9</v>
      </c>
      <c r="F55" s="124">
        <v>0.5</v>
      </c>
      <c r="G55" s="76">
        <f>IF(H55="T",F55*3.05,IF(H55=1,F55*2.45,F55*1))</f>
        <v>0.5</v>
      </c>
      <c r="H55" s="2">
        <v>3</v>
      </c>
      <c r="I55" s="104">
        <v>5.6850000000000005</v>
      </c>
      <c r="J55" s="20">
        <f>I55*B55</f>
        <v>0</v>
      </c>
      <c r="K55" s="20">
        <f t="shared" si="2"/>
        <v>0</v>
      </c>
    </row>
    <row r="56" spans="1:11" ht="21" x14ac:dyDescent="0.35">
      <c r="A56" s="9" t="s">
        <v>181</v>
      </c>
      <c r="B56" s="39"/>
      <c r="C56" s="39"/>
      <c r="D56" s="18"/>
      <c r="E56" s="121"/>
      <c r="F56" s="136"/>
      <c r="G56" s="24"/>
      <c r="H56" s="21"/>
      <c r="I56" s="102"/>
      <c r="J56" s="12"/>
      <c r="K56" s="12"/>
    </row>
    <row r="57" spans="1:11" ht="33.75" x14ac:dyDescent="0.25">
      <c r="A57" s="65" t="s">
        <v>179</v>
      </c>
      <c r="B57" s="38"/>
      <c r="C57" s="38"/>
      <c r="D57" s="4"/>
      <c r="E57" s="122" t="s">
        <v>28</v>
      </c>
      <c r="F57" s="137" t="s">
        <v>4</v>
      </c>
      <c r="G57" s="67" t="s">
        <v>29</v>
      </c>
      <c r="H57" s="66" t="s">
        <v>2</v>
      </c>
      <c r="I57" s="107" t="s">
        <v>156</v>
      </c>
      <c r="J57" s="66" t="s">
        <v>157</v>
      </c>
      <c r="K57" s="49"/>
    </row>
    <row r="58" spans="1:11" x14ac:dyDescent="0.25">
      <c r="A58" s="1"/>
      <c r="B58" s="37"/>
      <c r="C58" s="151"/>
      <c r="D58" s="152"/>
      <c r="E58" s="93"/>
      <c r="F58" s="134"/>
      <c r="G58" s="51"/>
      <c r="H58" s="50"/>
      <c r="I58" s="105"/>
      <c r="J58" s="57"/>
      <c r="K58" s="20">
        <f t="shared" si="2"/>
        <v>0</v>
      </c>
    </row>
    <row r="59" spans="1:11" x14ac:dyDescent="0.25">
      <c r="A59" s="1"/>
      <c r="B59" s="37"/>
      <c r="C59" s="151" t="s">
        <v>178</v>
      </c>
      <c r="D59" s="152"/>
      <c r="E59" s="93" t="s">
        <v>162</v>
      </c>
      <c r="F59" s="134">
        <v>0.625</v>
      </c>
      <c r="G59" s="51">
        <f t="shared" ref="G58:G64" si="3">IF(H59="T",F59*3.05,IF(H59=1,F59*2.45,F59*1))</f>
        <v>1.53125</v>
      </c>
      <c r="H59" s="50">
        <v>1</v>
      </c>
      <c r="I59" s="105">
        <v>9.34</v>
      </c>
      <c r="J59" s="57">
        <f t="shared" ref="J58:J64" si="4">I59*B59</f>
        <v>0</v>
      </c>
      <c r="K59" s="20">
        <f t="shared" si="2"/>
        <v>0</v>
      </c>
    </row>
    <row r="60" spans="1:11" x14ac:dyDescent="0.25">
      <c r="A60" s="1"/>
      <c r="B60" s="37"/>
      <c r="C60" s="151" t="s">
        <v>164</v>
      </c>
      <c r="D60" s="152"/>
      <c r="E60" s="93" t="s">
        <v>163</v>
      </c>
      <c r="F60" s="134">
        <v>0.41699999999999998</v>
      </c>
      <c r="G60" s="51">
        <f t="shared" si="3"/>
        <v>1.0216499999999999</v>
      </c>
      <c r="H60" s="50">
        <v>1</v>
      </c>
      <c r="I60" s="105">
        <v>3.77</v>
      </c>
      <c r="J60" s="57">
        <f t="shared" si="4"/>
        <v>0</v>
      </c>
      <c r="K60" s="20">
        <f t="shared" si="2"/>
        <v>0</v>
      </c>
    </row>
    <row r="61" spans="1:11" ht="14.45" customHeight="1" x14ac:dyDescent="0.25">
      <c r="A61" s="1"/>
      <c r="B61" s="37"/>
      <c r="C61" s="151" t="s">
        <v>168</v>
      </c>
      <c r="D61" s="152"/>
      <c r="E61" s="123" t="s">
        <v>169</v>
      </c>
      <c r="F61" s="135">
        <v>0.71399999999999997</v>
      </c>
      <c r="G61" s="51">
        <f t="shared" si="3"/>
        <v>1.7493000000000001</v>
      </c>
      <c r="H61" s="69">
        <v>1</v>
      </c>
      <c r="I61" s="108">
        <v>6.36</v>
      </c>
      <c r="J61" s="57">
        <f t="shared" si="4"/>
        <v>0</v>
      </c>
      <c r="K61" s="20">
        <f t="shared" si="2"/>
        <v>0</v>
      </c>
    </row>
    <row r="62" spans="1:11" ht="14.45" customHeight="1" x14ac:dyDescent="0.25">
      <c r="A62" s="1"/>
      <c r="B62" s="37"/>
      <c r="C62" s="151" t="s">
        <v>33</v>
      </c>
      <c r="D62" s="152"/>
      <c r="E62" s="93" t="s">
        <v>165</v>
      </c>
      <c r="F62" s="135">
        <v>0.41699999999999998</v>
      </c>
      <c r="G62" s="51">
        <f t="shared" si="3"/>
        <v>1.0216499999999999</v>
      </c>
      <c r="H62" s="69">
        <v>1</v>
      </c>
      <c r="I62" s="108">
        <v>7.47</v>
      </c>
      <c r="J62" s="57">
        <f t="shared" si="4"/>
        <v>0</v>
      </c>
      <c r="K62" s="20">
        <f t="shared" si="2"/>
        <v>0</v>
      </c>
    </row>
    <row r="63" spans="1:11" x14ac:dyDescent="0.25">
      <c r="A63" s="1"/>
      <c r="B63" s="37"/>
      <c r="C63" s="151" t="s">
        <v>22</v>
      </c>
      <c r="D63" s="152"/>
      <c r="E63" s="93" t="s">
        <v>166</v>
      </c>
      <c r="F63" s="134">
        <v>1.75</v>
      </c>
      <c r="G63" s="51">
        <f t="shared" si="3"/>
        <v>4.2875000000000005</v>
      </c>
      <c r="H63" s="50">
        <v>1</v>
      </c>
      <c r="I63" s="105">
        <v>13.5</v>
      </c>
      <c r="J63" s="57">
        <f t="shared" si="4"/>
        <v>0</v>
      </c>
      <c r="K63" s="20">
        <f t="shared" si="2"/>
        <v>0</v>
      </c>
    </row>
    <row r="64" spans="1:11" x14ac:dyDescent="0.25">
      <c r="A64" s="1"/>
      <c r="B64" s="37"/>
      <c r="C64" s="151" t="s">
        <v>167</v>
      </c>
      <c r="D64" s="152"/>
      <c r="E64" s="93" t="s">
        <v>7</v>
      </c>
      <c r="F64" s="134">
        <v>0.45400000000000001</v>
      </c>
      <c r="G64" s="51">
        <f t="shared" si="3"/>
        <v>1.1123000000000001</v>
      </c>
      <c r="H64" s="50">
        <v>1</v>
      </c>
      <c r="I64" s="105">
        <v>7.52</v>
      </c>
      <c r="J64" s="57">
        <f t="shared" si="4"/>
        <v>0</v>
      </c>
      <c r="K64" s="20">
        <f t="shared" si="2"/>
        <v>0</v>
      </c>
    </row>
    <row r="65" spans="1:11" x14ac:dyDescent="0.25">
      <c r="A65" s="1" t="s">
        <v>21</v>
      </c>
      <c r="B65" s="38"/>
      <c r="C65" s="38"/>
      <c r="D65" s="4"/>
      <c r="E65" s="4"/>
      <c r="F65" s="132"/>
      <c r="G65" s="17"/>
      <c r="H65" s="17"/>
      <c r="I65" s="103"/>
      <c r="J65" s="17"/>
      <c r="K65" s="17"/>
    </row>
    <row r="66" spans="1:11" x14ac:dyDescent="0.25">
      <c r="A66" s="1"/>
      <c r="B66" s="37"/>
      <c r="C66" s="151" t="s">
        <v>194</v>
      </c>
      <c r="D66" s="152"/>
      <c r="E66" s="93" t="s">
        <v>128</v>
      </c>
      <c r="F66" s="134">
        <v>0.17</v>
      </c>
      <c r="G66" s="51">
        <f>IF(H66="T",F66*3.05,IF(H66=1,F66*2.45,F66*1))</f>
        <v>0.41650000000000004</v>
      </c>
      <c r="H66" s="50">
        <v>1</v>
      </c>
      <c r="I66" s="105">
        <v>3.04</v>
      </c>
      <c r="J66" s="57">
        <f>I66*B66</f>
        <v>0</v>
      </c>
      <c r="K66" s="20">
        <f t="shared" si="2"/>
        <v>0</v>
      </c>
    </row>
    <row r="67" spans="1:11" x14ac:dyDescent="0.25">
      <c r="A67" s="1"/>
      <c r="B67" s="37"/>
      <c r="C67" s="151" t="s">
        <v>34</v>
      </c>
      <c r="D67" s="152"/>
      <c r="E67" s="93" t="s">
        <v>7</v>
      </c>
      <c r="F67" s="134">
        <v>0.45400000000000001</v>
      </c>
      <c r="G67" s="51">
        <f>IF(H67="T",F67*3.05,IF(H67=1,F67*2.45,F67*1))</f>
        <v>1.1123000000000001</v>
      </c>
      <c r="H67" s="50">
        <v>1</v>
      </c>
      <c r="I67" s="105">
        <v>9.06</v>
      </c>
      <c r="J67" s="57">
        <f>I67*B67</f>
        <v>0</v>
      </c>
      <c r="K67" s="20">
        <f t="shared" si="2"/>
        <v>0</v>
      </c>
    </row>
    <row r="68" spans="1:11" x14ac:dyDescent="0.25">
      <c r="A68" s="1" t="s">
        <v>32</v>
      </c>
      <c r="B68" s="38"/>
      <c r="C68" s="38"/>
      <c r="D68" s="4"/>
      <c r="E68" s="4"/>
      <c r="F68" s="132"/>
      <c r="G68" s="17"/>
      <c r="H68" s="17"/>
      <c r="I68" s="103"/>
      <c r="J68" s="17"/>
      <c r="K68" s="17"/>
    </row>
    <row r="69" spans="1:11" x14ac:dyDescent="0.25">
      <c r="A69" s="1"/>
      <c r="B69" s="37"/>
      <c r="C69" s="151" t="s">
        <v>31</v>
      </c>
      <c r="D69" s="152"/>
      <c r="E69" s="93" t="s">
        <v>7</v>
      </c>
      <c r="F69" s="134">
        <v>0.45400000000000001</v>
      </c>
      <c r="G69" s="51">
        <f>IF(H69="T",F69*3.05,IF(H69=1,F69*2.45,F69*1))</f>
        <v>1.1123000000000001</v>
      </c>
      <c r="H69" s="50">
        <v>1</v>
      </c>
      <c r="I69" s="105">
        <v>6.48</v>
      </c>
      <c r="J69" s="57">
        <f>I69*B69</f>
        <v>0</v>
      </c>
      <c r="K69" s="20">
        <f t="shared" si="2"/>
        <v>0</v>
      </c>
    </row>
    <row r="70" spans="1:11" x14ac:dyDescent="0.25">
      <c r="A70" s="4"/>
      <c r="B70" s="37"/>
      <c r="C70" s="151"/>
      <c r="D70" s="152"/>
      <c r="E70" s="93"/>
      <c r="F70" s="134"/>
      <c r="G70" s="51"/>
      <c r="H70" s="50"/>
      <c r="I70" s="105"/>
      <c r="J70" s="57"/>
      <c r="K70" s="20">
        <f t="shared" si="2"/>
        <v>0</v>
      </c>
    </row>
    <row r="71" spans="1:11" x14ac:dyDescent="0.25">
      <c r="A71" s="4"/>
      <c r="B71" s="37"/>
      <c r="C71" s="151"/>
      <c r="D71" s="152"/>
      <c r="E71" s="93"/>
      <c r="F71" s="134"/>
      <c r="G71" s="51"/>
      <c r="H71" s="50"/>
      <c r="I71" s="105"/>
      <c r="J71" s="57"/>
      <c r="K71" s="20"/>
    </row>
    <row r="72" spans="1:11" x14ac:dyDescent="0.25">
      <c r="A72" s="4"/>
      <c r="B72" s="37"/>
      <c r="C72" s="151"/>
      <c r="D72" s="152"/>
      <c r="E72" s="93"/>
      <c r="F72" s="134"/>
      <c r="G72" s="51"/>
      <c r="H72" s="50"/>
      <c r="I72" s="105"/>
      <c r="J72" s="57"/>
      <c r="K72" s="20">
        <f t="shared" si="2"/>
        <v>0</v>
      </c>
    </row>
    <row r="73" spans="1:11" x14ac:dyDescent="0.25">
      <c r="A73" s="4"/>
      <c r="B73" s="37"/>
      <c r="C73" s="151"/>
      <c r="D73" s="152"/>
      <c r="E73" s="93"/>
      <c r="F73" s="134"/>
      <c r="G73" s="51"/>
      <c r="H73" s="50"/>
      <c r="I73" s="98"/>
      <c r="J73" s="57"/>
      <c r="K73" s="20">
        <f t="shared" ref="K73:K136" si="5">G73*B73</f>
        <v>0</v>
      </c>
    </row>
    <row r="74" spans="1:11" ht="21" x14ac:dyDescent="0.35">
      <c r="A74" s="9" t="s">
        <v>182</v>
      </c>
      <c r="B74" s="39"/>
      <c r="C74" s="39"/>
      <c r="D74" s="18"/>
      <c r="E74" s="121"/>
      <c r="F74" s="136"/>
      <c r="G74" s="23"/>
      <c r="H74" s="21"/>
      <c r="I74" s="102"/>
      <c r="J74" s="12"/>
      <c r="K74" s="12"/>
    </row>
    <row r="75" spans="1:11" x14ac:dyDescent="0.25">
      <c r="A75" s="1" t="s">
        <v>171</v>
      </c>
      <c r="B75" s="38"/>
      <c r="C75" s="38"/>
      <c r="D75" s="4"/>
      <c r="E75" s="4"/>
      <c r="F75" s="132"/>
      <c r="G75" s="17"/>
      <c r="H75" s="17"/>
      <c r="I75" s="103"/>
      <c r="J75" s="17"/>
      <c r="K75" s="17"/>
    </row>
    <row r="76" spans="1:11" x14ac:dyDescent="0.25">
      <c r="A76" s="4"/>
      <c r="B76" s="37"/>
      <c r="C76" s="151" t="s">
        <v>174</v>
      </c>
      <c r="D76" s="152"/>
      <c r="E76" s="93" t="s">
        <v>172</v>
      </c>
      <c r="F76" s="134">
        <v>2</v>
      </c>
      <c r="G76" s="51">
        <f>IF(H76="T",F76*3.05,IF(H76=1,F76*2.45,F76*1))</f>
        <v>6.1</v>
      </c>
      <c r="H76" s="50" t="s">
        <v>173</v>
      </c>
      <c r="I76" s="105">
        <v>10.96</v>
      </c>
      <c r="J76" s="57">
        <f>I76*B76</f>
        <v>0</v>
      </c>
      <c r="K76" s="20">
        <f t="shared" si="5"/>
        <v>0</v>
      </c>
    </row>
    <row r="77" spans="1:11" x14ac:dyDescent="0.25">
      <c r="A77" s="4"/>
      <c r="B77" s="37"/>
      <c r="C77" s="151" t="s">
        <v>175</v>
      </c>
      <c r="D77" s="152"/>
      <c r="E77" s="93" t="s">
        <v>172</v>
      </c>
      <c r="F77" s="134">
        <v>2</v>
      </c>
      <c r="G77" s="51">
        <f>IF(H77="T",F77*3.05,IF(H77=1,F77*2.45,F77*1))</f>
        <v>6.1</v>
      </c>
      <c r="H77" s="50" t="s">
        <v>173</v>
      </c>
      <c r="I77" s="105">
        <v>10.96</v>
      </c>
      <c r="J77" s="57">
        <f>I77*B77</f>
        <v>0</v>
      </c>
      <c r="K77" s="20">
        <f t="shared" si="5"/>
        <v>0</v>
      </c>
    </row>
    <row r="78" spans="1:11" x14ac:dyDescent="0.25">
      <c r="A78" s="4"/>
      <c r="B78" s="37"/>
      <c r="C78" s="151" t="s">
        <v>176</v>
      </c>
      <c r="D78" s="152"/>
      <c r="E78" s="93" t="s">
        <v>172</v>
      </c>
      <c r="F78" s="134">
        <v>2</v>
      </c>
      <c r="G78" s="51">
        <f>IF(H78="T",F78*3.05,IF(H78=1,F78*2.45,F78*1))</f>
        <v>6.1</v>
      </c>
      <c r="H78" s="50" t="s">
        <v>173</v>
      </c>
      <c r="I78" s="105">
        <v>10.96</v>
      </c>
      <c r="J78" s="57">
        <f>I78*B78</f>
        <v>0</v>
      </c>
      <c r="K78" s="20">
        <f t="shared" si="5"/>
        <v>0</v>
      </c>
    </row>
    <row r="79" spans="1:11" x14ac:dyDescent="0.25">
      <c r="A79" s="4"/>
      <c r="B79" s="37"/>
      <c r="C79" s="151" t="s">
        <v>177</v>
      </c>
      <c r="D79" s="152"/>
      <c r="E79" s="93" t="s">
        <v>172</v>
      </c>
      <c r="F79" s="134">
        <v>2</v>
      </c>
      <c r="G79" s="51">
        <f>IF(H79="T",F79*3.05,IF(H79=1,F79*2.45,F79*1))</f>
        <v>6.1</v>
      </c>
      <c r="H79" s="55" t="s">
        <v>173</v>
      </c>
      <c r="I79" s="105">
        <v>10.96</v>
      </c>
      <c r="J79" s="56">
        <f>I79*B79</f>
        <v>0</v>
      </c>
      <c r="K79" s="20">
        <f t="shared" si="5"/>
        <v>0</v>
      </c>
    </row>
    <row r="80" spans="1:11" x14ac:dyDescent="0.25">
      <c r="A80" s="4"/>
      <c r="B80" s="37"/>
      <c r="C80" s="151" t="s">
        <v>180</v>
      </c>
      <c r="D80" s="152"/>
      <c r="E80" s="93" t="s">
        <v>172</v>
      </c>
      <c r="F80" s="134">
        <v>2</v>
      </c>
      <c r="G80" s="51">
        <f>IF(H80="T",F80*3.05,IF(H80=1,F80*2.45,F80*1))</f>
        <v>6.1</v>
      </c>
      <c r="H80" s="55" t="s">
        <v>173</v>
      </c>
      <c r="I80" s="105">
        <v>10.96</v>
      </c>
      <c r="J80" s="56">
        <f>I80*B80</f>
        <v>0</v>
      </c>
      <c r="K80" s="20">
        <f t="shared" si="5"/>
        <v>0</v>
      </c>
    </row>
    <row r="81" spans="1:11" ht="21" x14ac:dyDescent="0.35">
      <c r="A81" s="9" t="s">
        <v>183</v>
      </c>
      <c r="B81" s="39"/>
      <c r="C81" s="39"/>
      <c r="D81" s="18"/>
      <c r="E81" s="121"/>
      <c r="F81" s="136"/>
      <c r="G81" s="23"/>
      <c r="H81" s="21"/>
      <c r="I81" s="102"/>
      <c r="J81" s="12"/>
      <c r="K81" s="12"/>
    </row>
    <row r="82" spans="1:11" x14ac:dyDescent="0.25">
      <c r="A82" s="1" t="s">
        <v>45</v>
      </c>
      <c r="B82" s="38"/>
      <c r="C82" s="38"/>
      <c r="D82" s="4"/>
      <c r="E82" s="4"/>
      <c r="F82" s="132"/>
      <c r="G82" s="17"/>
      <c r="H82" s="17"/>
      <c r="I82" s="103"/>
      <c r="J82" s="17"/>
      <c r="K82" s="17"/>
    </row>
    <row r="83" spans="1:11" x14ac:dyDescent="0.25">
      <c r="A83" s="4"/>
      <c r="B83" s="37"/>
      <c r="C83" s="153" t="s">
        <v>46</v>
      </c>
      <c r="D83" s="154"/>
      <c r="E83" s="94" t="s">
        <v>125</v>
      </c>
      <c r="F83" s="124">
        <v>1.36</v>
      </c>
      <c r="G83" s="51">
        <f t="shared" ref="G83:G144" si="6">IF(H83="T",F83*3.05,IF(H83=1,F83*2.45,F83*1))</f>
        <v>3.3320000000000003</v>
      </c>
      <c r="H83" s="2">
        <v>1</v>
      </c>
      <c r="I83" s="104">
        <v>9.5</v>
      </c>
      <c r="J83" s="20">
        <f t="shared" ref="J83:J111" si="7">I83*B83</f>
        <v>0</v>
      </c>
      <c r="K83" s="20">
        <f t="shared" si="5"/>
        <v>0</v>
      </c>
    </row>
    <row r="84" spans="1:11" x14ac:dyDescent="0.25">
      <c r="A84" s="4"/>
      <c r="B84" s="37"/>
      <c r="C84" s="153" t="s">
        <v>47</v>
      </c>
      <c r="D84" s="154"/>
      <c r="E84" s="94" t="s">
        <v>125</v>
      </c>
      <c r="F84" s="124">
        <v>1.36</v>
      </c>
      <c r="G84" s="51">
        <f t="shared" si="6"/>
        <v>3.3320000000000003</v>
      </c>
      <c r="H84" s="2">
        <v>1</v>
      </c>
      <c r="I84" s="104">
        <v>9.5</v>
      </c>
      <c r="J84" s="20">
        <f t="shared" si="7"/>
        <v>0</v>
      </c>
      <c r="K84" s="20">
        <f t="shared" si="5"/>
        <v>0</v>
      </c>
    </row>
    <row r="85" spans="1:11" x14ac:dyDescent="0.25">
      <c r="A85" s="4"/>
      <c r="B85" s="37"/>
      <c r="C85" s="153" t="s">
        <v>73</v>
      </c>
      <c r="D85" s="154"/>
      <c r="E85" s="94" t="s">
        <v>125</v>
      </c>
      <c r="F85" s="124">
        <v>1.36</v>
      </c>
      <c r="G85" s="51">
        <f t="shared" si="6"/>
        <v>3.3320000000000003</v>
      </c>
      <c r="H85" s="2">
        <v>1</v>
      </c>
      <c r="I85" s="104">
        <v>13.45</v>
      </c>
      <c r="J85" s="20">
        <f t="shared" si="7"/>
        <v>0</v>
      </c>
      <c r="K85" s="20">
        <f t="shared" si="5"/>
        <v>0</v>
      </c>
    </row>
    <row r="86" spans="1:11" x14ac:dyDescent="0.25">
      <c r="A86" s="4"/>
      <c r="B86" s="37"/>
      <c r="C86" s="153" t="s">
        <v>48</v>
      </c>
      <c r="D86" s="154"/>
      <c r="E86" s="94" t="s">
        <v>125</v>
      </c>
      <c r="F86" s="124">
        <v>1.36</v>
      </c>
      <c r="G86" s="51">
        <f t="shared" si="6"/>
        <v>3.3320000000000003</v>
      </c>
      <c r="H86" s="2">
        <v>1</v>
      </c>
      <c r="I86" s="104">
        <v>7.5</v>
      </c>
      <c r="J86" s="20">
        <f t="shared" si="7"/>
        <v>0</v>
      </c>
      <c r="K86" s="20">
        <f t="shared" si="5"/>
        <v>0</v>
      </c>
    </row>
    <row r="87" spans="1:11" x14ac:dyDescent="0.25">
      <c r="A87" s="4"/>
      <c r="B87" s="37"/>
      <c r="C87" s="153" t="s">
        <v>49</v>
      </c>
      <c r="D87" s="154"/>
      <c r="E87" s="94" t="s">
        <v>125</v>
      </c>
      <c r="F87" s="124">
        <v>1.36</v>
      </c>
      <c r="G87" s="51">
        <f t="shared" si="6"/>
        <v>3.3320000000000003</v>
      </c>
      <c r="H87" s="2">
        <v>1</v>
      </c>
      <c r="I87" s="104">
        <v>8.99</v>
      </c>
      <c r="J87" s="20">
        <f t="shared" si="7"/>
        <v>0</v>
      </c>
      <c r="K87" s="20">
        <f t="shared" si="5"/>
        <v>0</v>
      </c>
    </row>
    <row r="88" spans="1:11" x14ac:dyDescent="0.25">
      <c r="A88" s="4"/>
      <c r="B88" s="37"/>
      <c r="C88" s="153" t="s">
        <v>50</v>
      </c>
      <c r="D88" s="154"/>
      <c r="E88" s="94" t="s">
        <v>126</v>
      </c>
      <c r="F88" s="124">
        <v>1.21</v>
      </c>
      <c r="G88" s="51">
        <f t="shared" si="6"/>
        <v>2.9645000000000001</v>
      </c>
      <c r="H88" s="2">
        <v>1</v>
      </c>
      <c r="I88" s="104">
        <v>4.57</v>
      </c>
      <c r="J88" s="20">
        <f t="shared" si="7"/>
        <v>0</v>
      </c>
      <c r="K88" s="20">
        <f t="shared" si="5"/>
        <v>0</v>
      </c>
    </row>
    <row r="89" spans="1:11" x14ac:dyDescent="0.25">
      <c r="A89" s="4"/>
      <c r="B89" s="37"/>
      <c r="C89" s="153" t="s">
        <v>51</v>
      </c>
      <c r="D89" s="154"/>
      <c r="E89" s="94" t="s">
        <v>127</v>
      </c>
      <c r="F89" s="124">
        <v>0.08</v>
      </c>
      <c r="G89" s="51">
        <f t="shared" si="6"/>
        <v>0.19600000000000001</v>
      </c>
      <c r="H89" s="2">
        <v>1</v>
      </c>
      <c r="I89" s="104">
        <v>0.8</v>
      </c>
      <c r="J89" s="20">
        <f t="shared" si="7"/>
        <v>0</v>
      </c>
      <c r="K89" s="20">
        <f t="shared" si="5"/>
        <v>0</v>
      </c>
    </row>
    <row r="90" spans="1:11" x14ac:dyDescent="0.25">
      <c r="A90" s="4"/>
      <c r="B90" s="37"/>
      <c r="C90" s="153" t="s">
        <v>52</v>
      </c>
      <c r="D90" s="154"/>
      <c r="E90" s="94" t="s">
        <v>128</v>
      </c>
      <c r="F90" s="124">
        <v>0.17</v>
      </c>
      <c r="G90" s="51">
        <f t="shared" si="6"/>
        <v>0.41650000000000004</v>
      </c>
      <c r="H90" s="2">
        <v>1</v>
      </c>
      <c r="I90" s="104">
        <v>5.99</v>
      </c>
      <c r="J90" s="20">
        <f t="shared" si="7"/>
        <v>0</v>
      </c>
      <c r="K90" s="20">
        <f t="shared" si="5"/>
        <v>0</v>
      </c>
    </row>
    <row r="91" spans="1:11" x14ac:dyDescent="0.25">
      <c r="A91" s="4"/>
      <c r="B91" s="37"/>
      <c r="C91" s="153" t="s">
        <v>53</v>
      </c>
      <c r="D91" s="154"/>
      <c r="E91" s="94" t="s">
        <v>128</v>
      </c>
      <c r="F91" s="124">
        <v>0.17</v>
      </c>
      <c r="G91" s="51">
        <f t="shared" si="6"/>
        <v>0.41650000000000004</v>
      </c>
      <c r="H91" s="2">
        <v>1</v>
      </c>
      <c r="I91" s="104">
        <v>5.99</v>
      </c>
      <c r="J91" s="20">
        <f t="shared" si="7"/>
        <v>0</v>
      </c>
      <c r="K91" s="20">
        <f t="shared" si="5"/>
        <v>0</v>
      </c>
    </row>
    <row r="92" spans="1:11" x14ac:dyDescent="0.25">
      <c r="A92" s="4"/>
      <c r="B92" s="37"/>
      <c r="C92" s="153" t="s">
        <v>54</v>
      </c>
      <c r="D92" s="154"/>
      <c r="E92" s="94" t="s">
        <v>127</v>
      </c>
      <c r="F92" s="124">
        <v>0.17</v>
      </c>
      <c r="G92" s="51">
        <f t="shared" si="6"/>
        <v>0.41650000000000004</v>
      </c>
      <c r="H92" s="2">
        <v>1</v>
      </c>
      <c r="I92" s="104">
        <v>6.25</v>
      </c>
      <c r="J92" s="20">
        <f t="shared" si="7"/>
        <v>0</v>
      </c>
      <c r="K92" s="20">
        <f t="shared" si="5"/>
        <v>0</v>
      </c>
    </row>
    <row r="93" spans="1:11" x14ac:dyDescent="0.25">
      <c r="A93" s="4"/>
      <c r="B93" s="37"/>
      <c r="C93" s="153" t="s">
        <v>55</v>
      </c>
      <c r="D93" s="154"/>
      <c r="E93" s="94" t="s">
        <v>9</v>
      </c>
      <c r="F93" s="124">
        <v>0.5</v>
      </c>
      <c r="G93" s="51">
        <f t="shared" si="6"/>
        <v>1.2250000000000001</v>
      </c>
      <c r="H93" s="2">
        <v>1</v>
      </c>
      <c r="I93" s="104">
        <v>18</v>
      </c>
      <c r="J93" s="20">
        <f t="shared" si="7"/>
        <v>0</v>
      </c>
      <c r="K93" s="20">
        <f t="shared" si="5"/>
        <v>0</v>
      </c>
    </row>
    <row r="94" spans="1:11" x14ac:dyDescent="0.25">
      <c r="A94" s="4"/>
      <c r="B94" s="37"/>
      <c r="C94" s="153" t="s">
        <v>56</v>
      </c>
      <c r="D94" s="154"/>
      <c r="E94" s="94" t="s">
        <v>127</v>
      </c>
      <c r="F94" s="124">
        <v>0.09</v>
      </c>
      <c r="G94" s="51">
        <f t="shared" si="6"/>
        <v>0.2205</v>
      </c>
      <c r="H94" s="2">
        <v>1</v>
      </c>
      <c r="I94" s="104">
        <v>1</v>
      </c>
      <c r="J94" s="20">
        <f t="shared" si="7"/>
        <v>0</v>
      </c>
      <c r="K94" s="20">
        <f t="shared" si="5"/>
        <v>0</v>
      </c>
    </row>
    <row r="95" spans="1:11" x14ac:dyDescent="0.25">
      <c r="A95" s="4"/>
      <c r="B95" s="37"/>
      <c r="C95" s="153" t="s">
        <v>57</v>
      </c>
      <c r="D95" s="154"/>
      <c r="E95" s="94" t="s">
        <v>127</v>
      </c>
      <c r="F95" s="124">
        <v>0.3</v>
      </c>
      <c r="G95" s="51">
        <f t="shared" si="6"/>
        <v>0.73499999999999999</v>
      </c>
      <c r="H95" s="2">
        <v>1</v>
      </c>
      <c r="I95" s="104">
        <v>1.5</v>
      </c>
      <c r="J95" s="20">
        <f t="shared" si="7"/>
        <v>0</v>
      </c>
      <c r="K95" s="20">
        <f t="shared" si="5"/>
        <v>0</v>
      </c>
    </row>
    <row r="96" spans="1:11" x14ac:dyDescent="0.25">
      <c r="A96" s="4"/>
      <c r="B96" s="37"/>
      <c r="C96" s="153" t="s">
        <v>58</v>
      </c>
      <c r="D96" s="154"/>
      <c r="E96" s="94" t="s">
        <v>129</v>
      </c>
      <c r="F96" s="124">
        <v>1</v>
      </c>
      <c r="G96" s="51">
        <f t="shared" si="6"/>
        <v>2.4500000000000002</v>
      </c>
      <c r="H96" s="2">
        <v>1</v>
      </c>
      <c r="I96" s="104">
        <v>10.99</v>
      </c>
      <c r="J96" s="20">
        <f t="shared" si="7"/>
        <v>0</v>
      </c>
      <c r="K96" s="20">
        <f t="shared" si="5"/>
        <v>0</v>
      </c>
    </row>
    <row r="97" spans="1:11" x14ac:dyDescent="0.25">
      <c r="A97" s="4"/>
      <c r="B97" s="37"/>
      <c r="C97" s="153" t="s">
        <v>59</v>
      </c>
      <c r="D97" s="154"/>
      <c r="E97" s="94" t="s">
        <v>129</v>
      </c>
      <c r="F97" s="124">
        <v>1</v>
      </c>
      <c r="G97" s="51">
        <f t="shared" si="6"/>
        <v>2.4500000000000002</v>
      </c>
      <c r="H97" s="2">
        <v>1</v>
      </c>
      <c r="I97" s="104">
        <v>10.99</v>
      </c>
      <c r="J97" s="20">
        <f t="shared" si="7"/>
        <v>0</v>
      </c>
      <c r="K97" s="20">
        <f t="shared" si="5"/>
        <v>0</v>
      </c>
    </row>
    <row r="98" spans="1:11" x14ac:dyDescent="0.25">
      <c r="A98" s="4"/>
      <c r="B98" s="37"/>
      <c r="C98" s="153" t="s">
        <v>60</v>
      </c>
      <c r="D98" s="154"/>
      <c r="E98" s="94" t="s">
        <v>127</v>
      </c>
      <c r="F98" s="124">
        <v>2</v>
      </c>
      <c r="G98" s="51">
        <f t="shared" si="6"/>
        <v>4.9000000000000004</v>
      </c>
      <c r="H98" s="2">
        <v>1</v>
      </c>
      <c r="I98" s="104">
        <v>7.99</v>
      </c>
      <c r="J98" s="20">
        <f t="shared" si="7"/>
        <v>0</v>
      </c>
      <c r="K98" s="20">
        <f t="shared" si="5"/>
        <v>0</v>
      </c>
    </row>
    <row r="99" spans="1:11" x14ac:dyDescent="0.25">
      <c r="A99" s="4"/>
      <c r="B99" s="37"/>
      <c r="C99" s="153" t="s">
        <v>61</v>
      </c>
      <c r="D99" s="154"/>
      <c r="E99" s="94" t="s">
        <v>127</v>
      </c>
      <c r="F99" s="124">
        <v>7.4999999999999997E-2</v>
      </c>
      <c r="G99" s="51">
        <f t="shared" si="6"/>
        <v>0.18375</v>
      </c>
      <c r="H99" s="2">
        <v>1</v>
      </c>
      <c r="I99" s="104">
        <v>0.8</v>
      </c>
      <c r="J99" s="20">
        <f t="shared" si="7"/>
        <v>0</v>
      </c>
      <c r="K99" s="20">
        <f t="shared" si="5"/>
        <v>0</v>
      </c>
    </row>
    <row r="100" spans="1:11" x14ac:dyDescent="0.25">
      <c r="A100" s="4"/>
      <c r="B100" s="37"/>
      <c r="C100" s="153" t="s">
        <v>62</v>
      </c>
      <c r="D100" s="154"/>
      <c r="E100" s="94" t="s">
        <v>127</v>
      </c>
      <c r="F100" s="124">
        <v>0.1</v>
      </c>
      <c r="G100" s="51">
        <f t="shared" si="6"/>
        <v>0.24500000000000002</v>
      </c>
      <c r="H100" s="2">
        <v>1</v>
      </c>
      <c r="I100" s="104">
        <v>1</v>
      </c>
      <c r="J100" s="20">
        <f t="shared" si="7"/>
        <v>0</v>
      </c>
      <c r="K100" s="20">
        <f t="shared" si="5"/>
        <v>0</v>
      </c>
    </row>
    <row r="101" spans="1:11" x14ac:dyDescent="0.25">
      <c r="A101" s="4"/>
      <c r="B101" s="37"/>
      <c r="C101" s="153" t="s">
        <v>63</v>
      </c>
      <c r="D101" s="154"/>
      <c r="E101" s="94" t="s">
        <v>127</v>
      </c>
      <c r="F101" s="124">
        <v>7.0000000000000007E-2</v>
      </c>
      <c r="G101" s="51">
        <f t="shared" si="6"/>
        <v>0.17150000000000004</v>
      </c>
      <c r="H101" s="2">
        <v>1</v>
      </c>
      <c r="I101" s="104">
        <v>0.85</v>
      </c>
      <c r="J101" s="20">
        <f t="shared" si="7"/>
        <v>0</v>
      </c>
      <c r="K101" s="20">
        <f t="shared" si="5"/>
        <v>0</v>
      </c>
    </row>
    <row r="102" spans="1:11" x14ac:dyDescent="0.25">
      <c r="A102" s="4"/>
      <c r="B102" s="37"/>
      <c r="C102" s="153" t="s">
        <v>64</v>
      </c>
      <c r="D102" s="154"/>
      <c r="E102" s="94" t="s">
        <v>127</v>
      </c>
      <c r="F102" s="124">
        <v>0.4</v>
      </c>
      <c r="G102" s="51">
        <f t="shared" si="6"/>
        <v>0.98000000000000009</v>
      </c>
      <c r="H102" s="2">
        <v>1</v>
      </c>
      <c r="I102" s="104">
        <v>3.99</v>
      </c>
      <c r="J102" s="20">
        <f t="shared" si="7"/>
        <v>0</v>
      </c>
      <c r="K102" s="20">
        <f t="shared" si="5"/>
        <v>0</v>
      </c>
    </row>
    <row r="103" spans="1:11" x14ac:dyDescent="0.25">
      <c r="A103" s="4"/>
      <c r="B103" s="37"/>
      <c r="C103" s="153" t="s">
        <v>65</v>
      </c>
      <c r="D103" s="154"/>
      <c r="E103" s="94" t="s">
        <v>125</v>
      </c>
      <c r="F103" s="124">
        <v>1.36</v>
      </c>
      <c r="G103" s="51">
        <f t="shared" si="6"/>
        <v>3.3320000000000003</v>
      </c>
      <c r="H103" s="2">
        <v>1</v>
      </c>
      <c r="I103" s="104">
        <v>8.5</v>
      </c>
      <c r="J103" s="20">
        <f t="shared" si="7"/>
        <v>0</v>
      </c>
      <c r="K103" s="20">
        <f t="shared" si="5"/>
        <v>0</v>
      </c>
    </row>
    <row r="104" spans="1:11" x14ac:dyDescent="0.25">
      <c r="A104" s="4"/>
      <c r="B104" s="37"/>
      <c r="C104" s="153"/>
      <c r="D104" s="154"/>
      <c r="G104" s="51"/>
      <c r="I104" s="104"/>
      <c r="J104" s="20"/>
      <c r="K104" s="20">
        <f t="shared" si="5"/>
        <v>0</v>
      </c>
    </row>
    <row r="105" spans="1:11" x14ac:dyDescent="0.25">
      <c r="A105" s="4"/>
      <c r="B105" s="37"/>
      <c r="C105" s="153" t="s">
        <v>66</v>
      </c>
      <c r="D105" s="154"/>
      <c r="E105" s="94" t="s">
        <v>127</v>
      </c>
      <c r="F105" s="124">
        <v>0.09</v>
      </c>
      <c r="G105" s="51">
        <f t="shared" si="6"/>
        <v>0.2205</v>
      </c>
      <c r="H105" s="2">
        <v>1</v>
      </c>
      <c r="I105" s="104">
        <v>1</v>
      </c>
      <c r="J105" s="20">
        <f t="shared" si="7"/>
        <v>0</v>
      </c>
      <c r="K105" s="20">
        <f t="shared" si="5"/>
        <v>0</v>
      </c>
    </row>
    <row r="106" spans="1:11" x14ac:dyDescent="0.25">
      <c r="A106" s="4"/>
      <c r="B106" s="37"/>
      <c r="C106" s="153" t="s">
        <v>67</v>
      </c>
      <c r="D106" s="154"/>
      <c r="E106" s="94" t="s">
        <v>127</v>
      </c>
      <c r="F106" s="124">
        <v>0.35</v>
      </c>
      <c r="G106" s="51">
        <f t="shared" si="6"/>
        <v>0.85750000000000004</v>
      </c>
      <c r="H106" s="2">
        <v>1</v>
      </c>
      <c r="I106" s="104">
        <v>3</v>
      </c>
      <c r="J106" s="20">
        <f t="shared" si="7"/>
        <v>0</v>
      </c>
      <c r="K106" s="20">
        <f t="shared" si="5"/>
        <v>0</v>
      </c>
    </row>
    <row r="107" spans="1:11" x14ac:dyDescent="0.25">
      <c r="A107" s="4"/>
      <c r="B107" s="37"/>
      <c r="C107" s="153" t="s">
        <v>68</v>
      </c>
      <c r="D107" s="154"/>
      <c r="E107" s="94" t="s">
        <v>127</v>
      </c>
      <c r="F107" s="124">
        <v>0.17</v>
      </c>
      <c r="G107" s="51">
        <f t="shared" si="6"/>
        <v>0.41650000000000004</v>
      </c>
      <c r="H107" s="2">
        <v>1</v>
      </c>
      <c r="I107" s="104">
        <v>1</v>
      </c>
      <c r="J107" s="20">
        <f t="shared" si="7"/>
        <v>0</v>
      </c>
      <c r="K107" s="20">
        <f t="shared" si="5"/>
        <v>0</v>
      </c>
    </row>
    <row r="108" spans="1:11" x14ac:dyDescent="0.25">
      <c r="A108" s="4"/>
      <c r="B108" s="37"/>
      <c r="C108" s="153" t="s">
        <v>69</v>
      </c>
      <c r="D108" s="154"/>
      <c r="E108" s="94" t="s">
        <v>127</v>
      </c>
      <c r="F108" s="124">
        <v>2</v>
      </c>
      <c r="G108" s="51">
        <f t="shared" si="6"/>
        <v>4.9000000000000004</v>
      </c>
      <c r="H108" s="2">
        <v>1</v>
      </c>
      <c r="I108" s="104">
        <v>8.5</v>
      </c>
      <c r="J108" s="20">
        <f t="shared" si="7"/>
        <v>0</v>
      </c>
      <c r="K108" s="20">
        <f t="shared" si="5"/>
        <v>0</v>
      </c>
    </row>
    <row r="109" spans="1:11" x14ac:dyDescent="0.25">
      <c r="A109" s="4"/>
      <c r="B109" s="37"/>
      <c r="C109" s="153" t="s">
        <v>70</v>
      </c>
      <c r="D109" s="154"/>
      <c r="E109" s="94" t="s">
        <v>127</v>
      </c>
      <c r="F109" s="124">
        <v>0.6</v>
      </c>
      <c r="G109" s="51">
        <f t="shared" si="6"/>
        <v>1.47</v>
      </c>
      <c r="H109" s="2">
        <v>1</v>
      </c>
      <c r="I109" s="104">
        <v>3.75</v>
      </c>
      <c r="J109" s="20">
        <f t="shared" si="7"/>
        <v>0</v>
      </c>
      <c r="K109" s="20">
        <f t="shared" si="5"/>
        <v>0</v>
      </c>
    </row>
    <row r="110" spans="1:11" x14ac:dyDescent="0.25">
      <c r="A110" s="4"/>
      <c r="B110" s="37"/>
      <c r="C110" s="153" t="s">
        <v>71</v>
      </c>
      <c r="D110" s="154"/>
      <c r="E110" s="94" t="s">
        <v>128</v>
      </c>
      <c r="F110" s="124">
        <v>0.17</v>
      </c>
      <c r="G110" s="51">
        <f t="shared" si="6"/>
        <v>0.41650000000000004</v>
      </c>
      <c r="H110" s="2">
        <v>1</v>
      </c>
      <c r="I110" s="104">
        <v>5.99</v>
      </c>
      <c r="J110" s="20">
        <f t="shared" si="7"/>
        <v>0</v>
      </c>
      <c r="K110" s="20">
        <f t="shared" si="5"/>
        <v>0</v>
      </c>
    </row>
    <row r="111" spans="1:11" x14ac:dyDescent="0.25">
      <c r="A111" s="4"/>
      <c r="B111" s="37"/>
      <c r="C111" s="153" t="s">
        <v>72</v>
      </c>
      <c r="D111" s="154"/>
      <c r="E111" s="94" t="s">
        <v>130</v>
      </c>
      <c r="F111" s="124">
        <v>0.45400000000000001</v>
      </c>
      <c r="G111" s="51">
        <f t="shared" si="6"/>
        <v>1.1123000000000001</v>
      </c>
      <c r="H111" s="2">
        <v>1</v>
      </c>
      <c r="I111" s="104">
        <v>6.99</v>
      </c>
      <c r="J111" s="20">
        <f t="shared" si="7"/>
        <v>0</v>
      </c>
      <c r="K111" s="20">
        <f t="shared" si="5"/>
        <v>0</v>
      </c>
    </row>
    <row r="112" spans="1:11" x14ac:dyDescent="0.25">
      <c r="A112" s="1" t="s">
        <v>75</v>
      </c>
      <c r="B112" s="38"/>
      <c r="C112" s="38"/>
      <c r="D112" s="4"/>
      <c r="E112" s="4"/>
      <c r="F112" s="132"/>
      <c r="G112" s="17"/>
      <c r="H112" s="17"/>
      <c r="I112" s="103"/>
      <c r="J112" s="17"/>
      <c r="K112" s="17"/>
    </row>
    <row r="113" spans="1:11" x14ac:dyDescent="0.25">
      <c r="A113" s="4"/>
      <c r="B113" s="37"/>
      <c r="C113" s="153" t="s">
        <v>76</v>
      </c>
      <c r="D113" s="154"/>
      <c r="E113" s="94" t="s">
        <v>131</v>
      </c>
      <c r="F113" s="124">
        <v>3.5999999999999997E-2</v>
      </c>
      <c r="G113" s="51">
        <f t="shared" si="6"/>
        <v>8.8200000000000001E-2</v>
      </c>
      <c r="H113" s="2">
        <v>1</v>
      </c>
      <c r="I113" s="104">
        <v>3.36</v>
      </c>
      <c r="J113" s="20">
        <f t="shared" ref="J113:J120" si="8">I113*B113</f>
        <v>0</v>
      </c>
      <c r="K113" s="20">
        <f t="shared" si="5"/>
        <v>0</v>
      </c>
    </row>
    <row r="114" spans="1:11" x14ac:dyDescent="0.25">
      <c r="A114" s="4"/>
      <c r="B114" s="37"/>
      <c r="C114" s="153" t="s">
        <v>77</v>
      </c>
      <c r="D114" s="154"/>
      <c r="E114" s="94" t="s">
        <v>131</v>
      </c>
      <c r="F114" s="124">
        <v>3.5999999999999997E-2</v>
      </c>
      <c r="G114" s="51">
        <f t="shared" si="6"/>
        <v>8.8200000000000001E-2</v>
      </c>
      <c r="H114" s="2">
        <v>1</v>
      </c>
      <c r="I114" s="104">
        <v>3.36</v>
      </c>
      <c r="J114" s="20">
        <f t="shared" si="8"/>
        <v>0</v>
      </c>
      <c r="K114" s="20">
        <f t="shared" si="5"/>
        <v>0</v>
      </c>
    </row>
    <row r="115" spans="1:11" x14ac:dyDescent="0.25">
      <c r="A115" s="4"/>
      <c r="B115" s="37"/>
      <c r="C115" s="153" t="s">
        <v>78</v>
      </c>
      <c r="D115" s="154"/>
      <c r="E115" s="94" t="s">
        <v>131</v>
      </c>
      <c r="F115" s="124">
        <v>3.5999999999999997E-2</v>
      </c>
      <c r="G115" s="51">
        <f t="shared" si="6"/>
        <v>8.8200000000000001E-2</v>
      </c>
      <c r="H115" s="2">
        <v>1</v>
      </c>
      <c r="I115" s="104">
        <v>3.36</v>
      </c>
      <c r="J115" s="20">
        <f t="shared" si="8"/>
        <v>0</v>
      </c>
      <c r="K115" s="20">
        <f t="shared" si="5"/>
        <v>0</v>
      </c>
    </row>
    <row r="116" spans="1:11" x14ac:dyDescent="0.25">
      <c r="A116" s="4"/>
      <c r="B116" s="37"/>
      <c r="C116" s="153" t="s">
        <v>79</v>
      </c>
      <c r="D116" s="154"/>
      <c r="E116" s="94" t="s">
        <v>131</v>
      </c>
      <c r="F116" s="124">
        <v>3.5999999999999997E-2</v>
      </c>
      <c r="G116" s="51">
        <f t="shared" si="6"/>
        <v>8.8200000000000001E-2</v>
      </c>
      <c r="H116" s="2">
        <v>1</v>
      </c>
      <c r="I116" s="104">
        <v>3.36</v>
      </c>
      <c r="J116" s="20">
        <f t="shared" si="8"/>
        <v>0</v>
      </c>
      <c r="K116" s="20">
        <f t="shared" si="5"/>
        <v>0</v>
      </c>
    </row>
    <row r="117" spans="1:11" x14ac:dyDescent="0.25">
      <c r="A117" s="4"/>
      <c r="B117" s="37"/>
      <c r="C117" s="153" t="s">
        <v>80</v>
      </c>
      <c r="D117" s="154"/>
      <c r="E117" s="94" t="s">
        <v>131</v>
      </c>
      <c r="F117" s="124">
        <v>3.5999999999999997E-2</v>
      </c>
      <c r="G117" s="51">
        <f t="shared" si="6"/>
        <v>8.8200000000000001E-2</v>
      </c>
      <c r="H117" s="2">
        <v>1</v>
      </c>
      <c r="I117" s="104">
        <v>3.36</v>
      </c>
      <c r="J117" s="20">
        <f t="shared" si="8"/>
        <v>0</v>
      </c>
      <c r="K117" s="20">
        <f t="shared" si="5"/>
        <v>0</v>
      </c>
    </row>
    <row r="118" spans="1:11" x14ac:dyDescent="0.25">
      <c r="A118" s="4"/>
      <c r="B118" s="37"/>
      <c r="C118" s="153" t="s">
        <v>81</v>
      </c>
      <c r="D118" s="154"/>
      <c r="E118" s="94" t="s">
        <v>131</v>
      </c>
      <c r="F118" s="124">
        <v>3.5999999999999997E-2</v>
      </c>
      <c r="G118" s="51">
        <f t="shared" si="6"/>
        <v>8.8200000000000001E-2</v>
      </c>
      <c r="H118" s="2">
        <v>1</v>
      </c>
      <c r="I118" s="104">
        <v>3.36</v>
      </c>
      <c r="J118" s="20">
        <f t="shared" si="8"/>
        <v>0</v>
      </c>
      <c r="K118" s="20">
        <f t="shared" si="5"/>
        <v>0</v>
      </c>
    </row>
    <row r="119" spans="1:11" x14ac:dyDescent="0.25">
      <c r="A119" s="4"/>
      <c r="B119" s="37"/>
      <c r="C119" s="153" t="s">
        <v>82</v>
      </c>
      <c r="D119" s="154"/>
      <c r="E119" s="94" t="s">
        <v>131</v>
      </c>
      <c r="F119" s="124">
        <v>3.5999999999999997E-2</v>
      </c>
      <c r="G119" s="51">
        <f t="shared" si="6"/>
        <v>8.8200000000000001E-2</v>
      </c>
      <c r="H119" s="2">
        <v>1</v>
      </c>
      <c r="I119" s="104">
        <v>3.36</v>
      </c>
      <c r="J119" s="20">
        <f t="shared" si="8"/>
        <v>0</v>
      </c>
      <c r="K119" s="20">
        <f t="shared" si="5"/>
        <v>0</v>
      </c>
    </row>
    <row r="120" spans="1:11" x14ac:dyDescent="0.25">
      <c r="A120" s="4"/>
      <c r="B120" s="37"/>
      <c r="C120" s="153" t="s">
        <v>83</v>
      </c>
      <c r="D120" s="154"/>
      <c r="E120" s="94" t="s">
        <v>131</v>
      </c>
      <c r="F120" s="124">
        <v>3.5999999999999997E-2</v>
      </c>
      <c r="G120" s="51">
        <f t="shared" si="6"/>
        <v>8.8200000000000001E-2</v>
      </c>
      <c r="H120" s="2">
        <v>1</v>
      </c>
      <c r="I120" s="104">
        <v>3.36</v>
      </c>
      <c r="J120" s="20">
        <f t="shared" si="8"/>
        <v>0</v>
      </c>
      <c r="K120" s="20">
        <f t="shared" si="5"/>
        <v>0</v>
      </c>
    </row>
    <row r="121" spans="1:11" x14ac:dyDescent="0.25">
      <c r="A121" s="1" t="s">
        <v>74</v>
      </c>
      <c r="B121" s="38"/>
      <c r="C121" s="38"/>
      <c r="D121" s="4"/>
      <c r="E121" s="4"/>
      <c r="F121" s="132"/>
      <c r="G121" s="17"/>
      <c r="H121" s="17"/>
      <c r="I121" s="103"/>
      <c r="J121" s="17"/>
      <c r="K121" s="17"/>
    </row>
    <row r="122" spans="1:11" x14ac:dyDescent="0.25">
      <c r="A122" s="4"/>
      <c r="B122" s="37"/>
      <c r="C122" s="153" t="s">
        <v>84</v>
      </c>
      <c r="D122" s="154"/>
      <c r="E122" s="94" t="s">
        <v>130</v>
      </c>
      <c r="F122" s="124">
        <v>0.45400000000000001</v>
      </c>
      <c r="G122" s="51">
        <f t="shared" si="6"/>
        <v>1.1123000000000001</v>
      </c>
      <c r="H122" s="2">
        <v>1</v>
      </c>
      <c r="I122" s="104">
        <v>7</v>
      </c>
      <c r="J122" s="20">
        <f t="shared" ref="J122:J170" si="9">I122*B122</f>
        <v>0</v>
      </c>
      <c r="K122" s="20">
        <f t="shared" si="5"/>
        <v>0</v>
      </c>
    </row>
    <row r="123" spans="1:11" x14ac:dyDescent="0.25">
      <c r="A123" s="4"/>
      <c r="B123" s="37"/>
      <c r="C123" s="153" t="s">
        <v>85</v>
      </c>
      <c r="D123" s="154"/>
      <c r="E123" s="94" t="s">
        <v>127</v>
      </c>
      <c r="F123" s="124">
        <v>0.18</v>
      </c>
      <c r="G123" s="51">
        <f t="shared" si="6"/>
        <v>0.441</v>
      </c>
      <c r="H123" s="2">
        <v>1</v>
      </c>
      <c r="I123" s="104">
        <v>2</v>
      </c>
      <c r="J123" s="20">
        <f t="shared" si="9"/>
        <v>0</v>
      </c>
      <c r="K123" s="20">
        <f t="shared" si="5"/>
        <v>0</v>
      </c>
    </row>
    <row r="124" spans="1:11" x14ac:dyDescent="0.25">
      <c r="A124" s="4"/>
      <c r="B124" s="37"/>
      <c r="C124" s="153" t="s">
        <v>86</v>
      </c>
      <c r="D124" s="154"/>
      <c r="E124" s="94" t="s">
        <v>132</v>
      </c>
      <c r="F124" s="124">
        <v>0.34</v>
      </c>
      <c r="G124" s="51">
        <f t="shared" si="6"/>
        <v>0.83300000000000007</v>
      </c>
      <c r="H124" s="2">
        <v>1</v>
      </c>
      <c r="I124" s="104">
        <v>2.75</v>
      </c>
      <c r="J124" s="20">
        <f t="shared" si="9"/>
        <v>0</v>
      </c>
      <c r="K124" s="20">
        <f t="shared" si="5"/>
        <v>0</v>
      </c>
    </row>
    <row r="125" spans="1:11" x14ac:dyDescent="0.25">
      <c r="A125" s="4"/>
      <c r="B125" s="37"/>
      <c r="C125" s="153" t="s">
        <v>87</v>
      </c>
      <c r="D125" s="154"/>
      <c r="E125" s="94" t="s">
        <v>130</v>
      </c>
      <c r="F125" s="124">
        <v>0.45400000000000001</v>
      </c>
      <c r="G125" s="51">
        <f t="shared" si="6"/>
        <v>1.1123000000000001</v>
      </c>
      <c r="H125" s="2">
        <v>1</v>
      </c>
      <c r="I125" s="104">
        <v>2.15</v>
      </c>
      <c r="J125" s="20">
        <f t="shared" si="9"/>
        <v>0</v>
      </c>
      <c r="K125" s="20">
        <f t="shared" si="5"/>
        <v>0</v>
      </c>
    </row>
    <row r="126" spans="1:11" x14ac:dyDescent="0.25">
      <c r="A126" s="4"/>
      <c r="B126" s="37"/>
      <c r="C126" s="153" t="s">
        <v>88</v>
      </c>
      <c r="D126" s="154"/>
      <c r="E126" s="94" t="s">
        <v>126</v>
      </c>
      <c r="F126" s="124">
        <v>0.65</v>
      </c>
      <c r="G126" s="51">
        <f t="shared" si="6"/>
        <v>1.5925000000000002</v>
      </c>
      <c r="H126" s="2">
        <v>1</v>
      </c>
      <c r="I126" s="104">
        <v>5.99</v>
      </c>
      <c r="J126" s="20">
        <f t="shared" si="9"/>
        <v>0</v>
      </c>
      <c r="K126" s="20">
        <f t="shared" si="5"/>
        <v>0</v>
      </c>
    </row>
    <row r="127" spans="1:11" x14ac:dyDescent="0.25">
      <c r="A127" s="4"/>
      <c r="B127" s="37"/>
      <c r="C127" s="153" t="s">
        <v>89</v>
      </c>
      <c r="D127" s="154"/>
      <c r="E127" s="94" t="s">
        <v>130</v>
      </c>
      <c r="F127" s="124">
        <v>0.45400000000000001</v>
      </c>
      <c r="G127" s="51">
        <f t="shared" si="6"/>
        <v>1.1123000000000001</v>
      </c>
      <c r="H127" s="2">
        <v>1</v>
      </c>
      <c r="I127" s="104">
        <v>4.75</v>
      </c>
      <c r="J127" s="20">
        <f t="shared" si="9"/>
        <v>0</v>
      </c>
      <c r="K127" s="20">
        <f t="shared" si="5"/>
        <v>0</v>
      </c>
    </row>
    <row r="128" spans="1:11" x14ac:dyDescent="0.25">
      <c r="A128" s="4"/>
      <c r="B128" s="37"/>
      <c r="C128" s="153" t="s">
        <v>90</v>
      </c>
      <c r="D128" s="154"/>
      <c r="E128" s="94" t="s">
        <v>133</v>
      </c>
      <c r="F128" s="124">
        <v>2.27</v>
      </c>
      <c r="G128" s="51">
        <f t="shared" si="6"/>
        <v>5.5615000000000006</v>
      </c>
      <c r="H128" s="2">
        <v>1</v>
      </c>
      <c r="I128" s="104">
        <v>7.5</v>
      </c>
      <c r="J128" s="20">
        <f t="shared" si="9"/>
        <v>0</v>
      </c>
      <c r="K128" s="20">
        <f t="shared" si="5"/>
        <v>0</v>
      </c>
    </row>
    <row r="129" spans="1:11" x14ac:dyDescent="0.25">
      <c r="A129" s="4"/>
      <c r="B129" s="37"/>
      <c r="C129" s="153" t="s">
        <v>91</v>
      </c>
      <c r="D129" s="154"/>
      <c r="E129" s="94" t="s">
        <v>134</v>
      </c>
      <c r="F129" s="124">
        <v>1</v>
      </c>
      <c r="G129" s="51">
        <f t="shared" si="6"/>
        <v>2.4500000000000002</v>
      </c>
      <c r="H129" s="2">
        <v>1</v>
      </c>
      <c r="I129" s="104">
        <v>6.99</v>
      </c>
      <c r="J129" s="20">
        <f t="shared" si="9"/>
        <v>0</v>
      </c>
      <c r="K129" s="20">
        <f t="shared" si="5"/>
        <v>0</v>
      </c>
    </row>
    <row r="130" spans="1:11" x14ac:dyDescent="0.25">
      <c r="A130" s="4"/>
      <c r="B130" s="37"/>
      <c r="C130" s="153" t="s">
        <v>92</v>
      </c>
      <c r="D130" s="154"/>
      <c r="E130" s="94" t="s">
        <v>135</v>
      </c>
      <c r="F130" s="124">
        <v>0.85</v>
      </c>
      <c r="G130" s="51">
        <f t="shared" si="6"/>
        <v>2.0825</v>
      </c>
      <c r="H130" s="2">
        <v>1</v>
      </c>
      <c r="I130" s="104">
        <v>4.5</v>
      </c>
      <c r="J130" s="20">
        <f t="shared" si="9"/>
        <v>0</v>
      </c>
      <c r="K130" s="20">
        <f t="shared" si="5"/>
        <v>0</v>
      </c>
    </row>
    <row r="131" spans="1:11" x14ac:dyDescent="0.25">
      <c r="A131" s="4"/>
      <c r="B131" s="37"/>
      <c r="C131" s="153" t="s">
        <v>93</v>
      </c>
      <c r="D131" s="154"/>
      <c r="E131" s="94" t="s">
        <v>136</v>
      </c>
      <c r="F131" s="124">
        <v>0.25</v>
      </c>
      <c r="G131" s="51">
        <f t="shared" si="6"/>
        <v>0.61250000000000004</v>
      </c>
      <c r="H131" s="2">
        <v>1</v>
      </c>
      <c r="I131" s="104">
        <v>1.25</v>
      </c>
      <c r="J131" s="20">
        <f t="shared" si="9"/>
        <v>0</v>
      </c>
      <c r="K131" s="20">
        <f t="shared" si="5"/>
        <v>0</v>
      </c>
    </row>
    <row r="132" spans="1:11" x14ac:dyDescent="0.25">
      <c r="A132" s="4"/>
      <c r="B132" s="37"/>
      <c r="C132" s="153" t="s">
        <v>94</v>
      </c>
      <c r="D132" s="154"/>
      <c r="E132" s="94" t="s">
        <v>127</v>
      </c>
      <c r="F132" s="124">
        <v>0.37</v>
      </c>
      <c r="G132" s="51">
        <f t="shared" si="6"/>
        <v>0.90650000000000008</v>
      </c>
      <c r="H132" s="2">
        <v>1</v>
      </c>
      <c r="I132" s="104">
        <v>3.1</v>
      </c>
      <c r="J132" s="20">
        <f t="shared" si="9"/>
        <v>0</v>
      </c>
      <c r="K132" s="20">
        <f t="shared" si="5"/>
        <v>0</v>
      </c>
    </row>
    <row r="133" spans="1:11" x14ac:dyDescent="0.25">
      <c r="A133" s="4"/>
      <c r="B133" s="37"/>
      <c r="C133" s="153" t="s">
        <v>95</v>
      </c>
      <c r="D133" s="154"/>
      <c r="E133" s="94" t="s">
        <v>137</v>
      </c>
      <c r="F133" s="124">
        <v>0.1</v>
      </c>
      <c r="G133" s="51">
        <f t="shared" si="6"/>
        <v>0.24500000000000002</v>
      </c>
      <c r="H133" s="2">
        <v>1</v>
      </c>
      <c r="I133" s="104">
        <v>0.99</v>
      </c>
      <c r="J133" s="20">
        <f t="shared" si="9"/>
        <v>0</v>
      </c>
      <c r="K133" s="20">
        <f t="shared" si="5"/>
        <v>0</v>
      </c>
    </row>
    <row r="134" spans="1:11" x14ac:dyDescent="0.25">
      <c r="A134" s="4"/>
      <c r="B134" s="37"/>
      <c r="C134" s="153" t="s">
        <v>96</v>
      </c>
      <c r="D134" s="154"/>
      <c r="E134" s="94" t="s">
        <v>138</v>
      </c>
      <c r="F134" s="124">
        <v>0.22700000000000001</v>
      </c>
      <c r="G134" s="51">
        <f t="shared" si="6"/>
        <v>0.55615000000000003</v>
      </c>
      <c r="H134" s="2">
        <v>1</v>
      </c>
      <c r="I134" s="104">
        <v>1.85</v>
      </c>
      <c r="J134" s="20">
        <f t="shared" si="9"/>
        <v>0</v>
      </c>
      <c r="K134" s="20">
        <f t="shared" si="5"/>
        <v>0</v>
      </c>
    </row>
    <row r="135" spans="1:11" x14ac:dyDescent="0.25">
      <c r="A135" s="4"/>
      <c r="B135" s="37"/>
      <c r="C135" s="153" t="s">
        <v>97</v>
      </c>
      <c r="D135" s="154"/>
      <c r="E135" s="94" t="s">
        <v>138</v>
      </c>
      <c r="F135" s="124">
        <v>0.22700000000000001</v>
      </c>
      <c r="G135" s="51">
        <f t="shared" si="6"/>
        <v>0.55615000000000003</v>
      </c>
      <c r="H135" s="2">
        <v>1</v>
      </c>
      <c r="I135" s="104">
        <v>2.25</v>
      </c>
      <c r="J135" s="20">
        <f t="shared" si="9"/>
        <v>0</v>
      </c>
      <c r="K135" s="20">
        <f t="shared" si="5"/>
        <v>0</v>
      </c>
    </row>
    <row r="136" spans="1:11" x14ac:dyDescent="0.25">
      <c r="A136" s="4"/>
      <c r="B136" s="37"/>
      <c r="C136" s="153" t="s">
        <v>98</v>
      </c>
      <c r="D136" s="154"/>
      <c r="E136" s="94" t="s">
        <v>126</v>
      </c>
      <c r="F136" s="124">
        <v>0.45</v>
      </c>
      <c r="G136" s="51">
        <f t="shared" si="6"/>
        <v>1.1025</v>
      </c>
      <c r="H136" s="2">
        <v>1</v>
      </c>
      <c r="I136" s="104">
        <v>3.5</v>
      </c>
      <c r="J136" s="20">
        <f t="shared" si="9"/>
        <v>0</v>
      </c>
      <c r="K136" s="20">
        <f t="shared" si="5"/>
        <v>0</v>
      </c>
    </row>
    <row r="137" spans="1:11" x14ac:dyDescent="0.25">
      <c r="A137" s="4"/>
      <c r="B137" s="37"/>
      <c r="C137" s="153" t="s">
        <v>99</v>
      </c>
      <c r="D137" s="154"/>
      <c r="E137" s="94" t="s">
        <v>127</v>
      </c>
      <c r="F137" s="124">
        <v>0.45</v>
      </c>
      <c r="G137" s="51">
        <f t="shared" si="6"/>
        <v>1.1025</v>
      </c>
      <c r="H137" s="2">
        <v>1</v>
      </c>
      <c r="I137" s="104">
        <v>1.75</v>
      </c>
      <c r="J137" s="20">
        <f t="shared" si="9"/>
        <v>0</v>
      </c>
      <c r="K137" s="20">
        <f t="shared" ref="K137:K170" si="10">G137*B137</f>
        <v>0</v>
      </c>
    </row>
    <row r="138" spans="1:11" x14ac:dyDescent="0.25">
      <c r="A138" s="4"/>
      <c r="B138" s="37"/>
      <c r="C138" s="153" t="s">
        <v>100</v>
      </c>
      <c r="D138" s="154"/>
      <c r="E138" s="94" t="s">
        <v>134</v>
      </c>
      <c r="F138" s="124">
        <v>0.65</v>
      </c>
      <c r="G138" s="51">
        <f t="shared" si="6"/>
        <v>1.5925000000000002</v>
      </c>
      <c r="H138" s="2">
        <v>1</v>
      </c>
      <c r="I138" s="104">
        <v>4.25</v>
      </c>
      <c r="J138" s="20">
        <f t="shared" si="9"/>
        <v>0</v>
      </c>
      <c r="K138" s="20">
        <f t="shared" si="10"/>
        <v>0</v>
      </c>
    </row>
    <row r="139" spans="1:11" x14ac:dyDescent="0.25">
      <c r="A139" s="4"/>
      <c r="B139" s="37"/>
      <c r="C139" s="151" t="s">
        <v>190</v>
      </c>
      <c r="D139" s="152"/>
      <c r="E139" s="93" t="s">
        <v>134</v>
      </c>
      <c r="F139" s="134">
        <v>0.6</v>
      </c>
      <c r="G139" s="51">
        <f>IF(H139="T",F139*3.05,IF(H139=1,F139*2.45,F139*1))</f>
        <v>1.47</v>
      </c>
      <c r="H139" s="50">
        <v>1</v>
      </c>
      <c r="I139" s="105">
        <v>4.75</v>
      </c>
      <c r="J139" s="57">
        <f>I139*B139</f>
        <v>0</v>
      </c>
      <c r="K139" s="20">
        <f>G139*B139</f>
        <v>0</v>
      </c>
    </row>
    <row r="140" spans="1:11" x14ac:dyDescent="0.25">
      <c r="A140" s="4"/>
      <c r="B140" s="37"/>
      <c r="C140" s="153" t="s">
        <v>101</v>
      </c>
      <c r="D140" s="154"/>
      <c r="E140" s="94" t="s">
        <v>134</v>
      </c>
      <c r="F140" s="124">
        <v>0.75</v>
      </c>
      <c r="G140" s="51">
        <f t="shared" si="6"/>
        <v>1.8375000000000001</v>
      </c>
      <c r="H140" s="2">
        <v>1</v>
      </c>
      <c r="I140" s="104">
        <v>4.5</v>
      </c>
      <c r="J140" s="20">
        <f t="shared" si="9"/>
        <v>0</v>
      </c>
      <c r="K140" s="20">
        <f t="shared" si="10"/>
        <v>0</v>
      </c>
    </row>
    <row r="141" spans="1:11" x14ac:dyDescent="0.25">
      <c r="A141" s="4"/>
      <c r="B141" s="37"/>
      <c r="C141" s="153" t="s">
        <v>102</v>
      </c>
      <c r="D141" s="154"/>
      <c r="E141" s="94" t="s">
        <v>139</v>
      </c>
      <c r="F141" s="124">
        <v>0.9</v>
      </c>
      <c r="G141" s="51">
        <f t="shared" si="6"/>
        <v>2.2050000000000001</v>
      </c>
      <c r="H141" s="2">
        <v>1</v>
      </c>
      <c r="I141" s="104">
        <v>6.99</v>
      </c>
      <c r="J141" s="20">
        <f t="shared" si="9"/>
        <v>0</v>
      </c>
      <c r="K141" s="20">
        <f t="shared" si="10"/>
        <v>0</v>
      </c>
    </row>
    <row r="142" spans="1:11" x14ac:dyDescent="0.25">
      <c r="A142" s="4"/>
      <c r="B142" s="37"/>
      <c r="C142" s="153" t="s">
        <v>103</v>
      </c>
      <c r="D142" s="154"/>
      <c r="E142" s="94" t="s">
        <v>140</v>
      </c>
      <c r="F142" s="124">
        <v>0.68</v>
      </c>
      <c r="G142" s="51">
        <f t="shared" si="6"/>
        <v>1.6660000000000001</v>
      </c>
      <c r="H142" s="2">
        <v>1</v>
      </c>
      <c r="I142" s="104">
        <v>5.8</v>
      </c>
      <c r="J142" s="20">
        <f t="shared" si="9"/>
        <v>0</v>
      </c>
      <c r="K142" s="20">
        <f t="shared" si="10"/>
        <v>0</v>
      </c>
    </row>
    <row r="143" spans="1:11" x14ac:dyDescent="0.25">
      <c r="A143" s="4"/>
      <c r="B143" s="37"/>
      <c r="C143" s="153" t="s">
        <v>104</v>
      </c>
      <c r="D143" s="154"/>
      <c r="E143" s="94" t="s">
        <v>140</v>
      </c>
      <c r="F143" s="124">
        <v>0.68</v>
      </c>
      <c r="G143" s="51">
        <f t="shared" si="6"/>
        <v>1.6660000000000001</v>
      </c>
      <c r="H143" s="2">
        <v>1</v>
      </c>
      <c r="I143" s="104">
        <v>5.48</v>
      </c>
      <c r="J143" s="20">
        <f t="shared" si="9"/>
        <v>0</v>
      </c>
      <c r="K143" s="20">
        <f t="shared" si="10"/>
        <v>0</v>
      </c>
    </row>
    <row r="144" spans="1:11" x14ac:dyDescent="0.25">
      <c r="A144" s="4"/>
      <c r="B144" s="37"/>
      <c r="C144" s="153" t="s">
        <v>105</v>
      </c>
      <c r="D144" s="154"/>
      <c r="E144" s="94" t="s">
        <v>138</v>
      </c>
      <c r="F144" s="124">
        <v>0.22700000000000001</v>
      </c>
      <c r="G144" s="51">
        <f t="shared" si="6"/>
        <v>0.55615000000000003</v>
      </c>
      <c r="H144" s="2">
        <v>1</v>
      </c>
      <c r="I144" s="104">
        <v>3.47</v>
      </c>
      <c r="J144" s="20">
        <f t="shared" si="9"/>
        <v>0</v>
      </c>
      <c r="K144" s="20">
        <f t="shared" si="10"/>
        <v>0</v>
      </c>
    </row>
    <row r="145" spans="1:23" x14ac:dyDescent="0.25">
      <c r="A145" s="4"/>
      <c r="B145" s="37"/>
      <c r="C145" s="153" t="s">
        <v>106</v>
      </c>
      <c r="D145" s="154"/>
      <c r="E145" s="94" t="s">
        <v>126</v>
      </c>
      <c r="F145" s="124">
        <v>0.1</v>
      </c>
      <c r="G145" s="51">
        <f t="shared" ref="G145:G170" si="11">IF(H145="T",F145*3.05,IF(H145=1,F145*2.45,F145*1))</f>
        <v>0.24500000000000002</v>
      </c>
      <c r="H145" s="2">
        <v>1</v>
      </c>
      <c r="I145" s="104">
        <v>0.99</v>
      </c>
      <c r="J145" s="20">
        <f t="shared" si="9"/>
        <v>0</v>
      </c>
      <c r="K145" s="20">
        <f t="shared" si="10"/>
        <v>0</v>
      </c>
    </row>
    <row r="146" spans="1:23" x14ac:dyDescent="0.25">
      <c r="A146" s="4"/>
      <c r="B146" s="37"/>
      <c r="C146" s="153" t="s">
        <v>107</v>
      </c>
      <c r="D146" s="154"/>
      <c r="E146" s="94" t="s">
        <v>127</v>
      </c>
      <c r="F146" s="124">
        <v>0.3</v>
      </c>
      <c r="G146" s="51">
        <f t="shared" si="11"/>
        <v>0.73499999999999999</v>
      </c>
      <c r="H146" s="2">
        <v>1</v>
      </c>
      <c r="I146" s="104">
        <v>1.5</v>
      </c>
      <c r="J146" s="20">
        <f t="shared" si="9"/>
        <v>0</v>
      </c>
      <c r="K146" s="20">
        <f t="shared" si="10"/>
        <v>0</v>
      </c>
    </row>
    <row r="147" spans="1:23" x14ac:dyDescent="0.25">
      <c r="A147" s="4"/>
      <c r="B147" s="37"/>
      <c r="C147" s="153" t="s">
        <v>108</v>
      </c>
      <c r="D147" s="154"/>
      <c r="E147" s="94" t="s">
        <v>130</v>
      </c>
      <c r="F147" s="124">
        <v>0.45400000000000001</v>
      </c>
      <c r="G147" s="51">
        <f t="shared" si="11"/>
        <v>1.1123000000000001</v>
      </c>
      <c r="H147" s="2">
        <v>1</v>
      </c>
      <c r="I147" s="104">
        <v>3.25</v>
      </c>
      <c r="J147" s="20">
        <f t="shared" si="9"/>
        <v>0</v>
      </c>
      <c r="K147" s="20">
        <f t="shared" si="10"/>
        <v>0</v>
      </c>
    </row>
    <row r="148" spans="1:23" x14ac:dyDescent="0.25">
      <c r="A148" s="4"/>
      <c r="B148" s="37"/>
      <c r="C148" s="153" t="s">
        <v>109</v>
      </c>
      <c r="D148" s="154"/>
      <c r="E148" s="94" t="s">
        <v>130</v>
      </c>
      <c r="F148" s="124">
        <v>0.45400000000000001</v>
      </c>
      <c r="G148" s="51">
        <f t="shared" si="11"/>
        <v>1.1123000000000001</v>
      </c>
      <c r="H148" s="2">
        <v>1</v>
      </c>
      <c r="I148" s="104">
        <v>4.25</v>
      </c>
      <c r="J148" s="20">
        <f t="shared" si="9"/>
        <v>0</v>
      </c>
      <c r="K148" s="20">
        <f t="shared" si="10"/>
        <v>0</v>
      </c>
    </row>
    <row r="149" spans="1:23" x14ac:dyDescent="0.25">
      <c r="A149" s="4"/>
      <c r="B149" s="37"/>
      <c r="C149" s="153" t="s">
        <v>110</v>
      </c>
      <c r="D149" s="154"/>
      <c r="E149" s="94" t="s">
        <v>127</v>
      </c>
      <c r="F149" s="124">
        <v>0.2</v>
      </c>
      <c r="G149" s="51">
        <f t="shared" si="11"/>
        <v>0.49000000000000005</v>
      </c>
      <c r="H149" s="2">
        <v>1</v>
      </c>
      <c r="I149" s="104">
        <v>1.85</v>
      </c>
      <c r="J149" s="20">
        <f t="shared" si="9"/>
        <v>0</v>
      </c>
      <c r="K149" s="20">
        <f t="shared" si="10"/>
        <v>0</v>
      </c>
    </row>
    <row r="150" spans="1:23" x14ac:dyDescent="0.25">
      <c r="A150" s="4"/>
      <c r="B150" s="37"/>
      <c r="C150" s="153" t="s">
        <v>111</v>
      </c>
      <c r="D150" s="154"/>
      <c r="E150" s="94" t="s">
        <v>127</v>
      </c>
      <c r="F150" s="124">
        <v>0.25</v>
      </c>
      <c r="G150" s="51">
        <f t="shared" si="11"/>
        <v>0.61250000000000004</v>
      </c>
      <c r="H150" s="2">
        <v>1</v>
      </c>
      <c r="I150" s="104">
        <v>3</v>
      </c>
      <c r="J150" s="20">
        <f t="shared" si="9"/>
        <v>0</v>
      </c>
      <c r="K150" s="20">
        <f t="shared" si="10"/>
        <v>0</v>
      </c>
    </row>
    <row r="151" spans="1:23" x14ac:dyDescent="0.25">
      <c r="A151" s="4"/>
      <c r="B151" s="37"/>
      <c r="C151" s="153" t="s">
        <v>112</v>
      </c>
      <c r="D151" s="154"/>
      <c r="E151" s="94" t="s">
        <v>127</v>
      </c>
      <c r="F151" s="124">
        <v>0.25</v>
      </c>
      <c r="G151" s="51">
        <f t="shared" si="11"/>
        <v>0.61250000000000004</v>
      </c>
      <c r="H151" s="2">
        <v>1</v>
      </c>
      <c r="I151" s="104">
        <v>2</v>
      </c>
      <c r="J151" s="20">
        <f t="shared" si="9"/>
        <v>0</v>
      </c>
      <c r="K151" s="20">
        <f t="shared" si="10"/>
        <v>0</v>
      </c>
    </row>
    <row r="152" spans="1:23" x14ac:dyDescent="0.25">
      <c r="A152" s="4"/>
      <c r="B152" s="37"/>
      <c r="C152" s="153" t="s">
        <v>113</v>
      </c>
      <c r="D152" s="154"/>
      <c r="E152" s="94" t="s">
        <v>127</v>
      </c>
      <c r="F152" s="124">
        <v>0.25</v>
      </c>
      <c r="G152" s="51">
        <f t="shared" si="11"/>
        <v>0.61250000000000004</v>
      </c>
      <c r="H152" s="2">
        <v>1</v>
      </c>
      <c r="I152" s="104">
        <v>3</v>
      </c>
      <c r="J152" s="20">
        <f t="shared" si="9"/>
        <v>0</v>
      </c>
      <c r="K152" s="20">
        <f t="shared" si="10"/>
        <v>0</v>
      </c>
    </row>
    <row r="153" spans="1:23" x14ac:dyDescent="0.25">
      <c r="A153" s="4"/>
      <c r="B153" s="37"/>
      <c r="C153" s="153" t="s">
        <v>114</v>
      </c>
      <c r="D153" s="154"/>
      <c r="E153" s="94" t="s">
        <v>130</v>
      </c>
      <c r="F153" s="124">
        <v>0.45400000000000001</v>
      </c>
      <c r="G153" s="51">
        <f t="shared" si="11"/>
        <v>1.1123000000000001</v>
      </c>
      <c r="H153" s="2">
        <v>1</v>
      </c>
      <c r="I153" s="104">
        <v>1.5</v>
      </c>
      <c r="J153" s="20">
        <f t="shared" si="9"/>
        <v>0</v>
      </c>
      <c r="K153" s="20">
        <f t="shared" si="10"/>
        <v>0</v>
      </c>
    </row>
    <row r="154" spans="1:23" x14ac:dyDescent="0.25">
      <c r="A154" s="4"/>
      <c r="B154" s="37"/>
      <c r="C154" s="153" t="s">
        <v>115</v>
      </c>
      <c r="D154" s="154"/>
      <c r="E154" s="94" t="s">
        <v>130</v>
      </c>
      <c r="F154" s="124">
        <v>0.45400000000000001</v>
      </c>
      <c r="G154" s="51">
        <f t="shared" si="11"/>
        <v>1.1123000000000001</v>
      </c>
      <c r="H154" s="2">
        <v>1</v>
      </c>
      <c r="I154" s="104">
        <v>1.5</v>
      </c>
      <c r="J154" s="20">
        <f t="shared" si="9"/>
        <v>0</v>
      </c>
      <c r="K154" s="20">
        <f t="shared" si="10"/>
        <v>0</v>
      </c>
    </row>
    <row r="155" spans="1:23" x14ac:dyDescent="0.25">
      <c r="A155" s="4"/>
      <c r="B155" s="37"/>
      <c r="C155" s="153" t="s">
        <v>116</v>
      </c>
      <c r="D155" s="154"/>
      <c r="E155" s="94" t="s">
        <v>130</v>
      </c>
      <c r="F155" s="124">
        <v>0.45400000000000001</v>
      </c>
      <c r="G155" s="51">
        <f t="shared" si="11"/>
        <v>1.1123000000000001</v>
      </c>
      <c r="H155" s="2">
        <v>1</v>
      </c>
      <c r="I155" s="104">
        <v>3.25</v>
      </c>
      <c r="J155" s="20">
        <f t="shared" si="9"/>
        <v>0</v>
      </c>
      <c r="K155" s="20">
        <f t="shared" si="10"/>
        <v>0</v>
      </c>
    </row>
    <row r="156" spans="1:23" x14ac:dyDescent="0.25">
      <c r="A156" s="4"/>
      <c r="B156" s="37"/>
      <c r="C156" s="153" t="s">
        <v>117</v>
      </c>
      <c r="D156" s="154"/>
      <c r="E156" s="94" t="s">
        <v>19</v>
      </c>
      <c r="F156" s="124">
        <v>0.25</v>
      </c>
      <c r="G156" s="51">
        <f t="shared" si="11"/>
        <v>0.61250000000000004</v>
      </c>
      <c r="H156" s="2">
        <v>1</v>
      </c>
      <c r="I156" s="104">
        <v>2.25</v>
      </c>
      <c r="J156" s="20">
        <f t="shared" si="9"/>
        <v>0</v>
      </c>
      <c r="K156" s="20">
        <f t="shared" si="10"/>
        <v>0</v>
      </c>
    </row>
    <row r="157" spans="1:23" x14ac:dyDescent="0.25">
      <c r="A157" s="4"/>
      <c r="B157" s="37"/>
      <c r="C157" s="153" t="s">
        <v>118</v>
      </c>
      <c r="D157" s="154"/>
      <c r="E157" s="94" t="s">
        <v>30</v>
      </c>
      <c r="F157" s="124">
        <v>0.28399999999999997</v>
      </c>
      <c r="G157" s="51">
        <f t="shared" si="11"/>
        <v>0.69579999999999997</v>
      </c>
      <c r="H157" s="2">
        <v>1</v>
      </c>
      <c r="I157" s="104">
        <v>4.99</v>
      </c>
      <c r="J157" s="20">
        <f t="shared" si="9"/>
        <v>0</v>
      </c>
      <c r="K157" s="20">
        <f t="shared" si="10"/>
        <v>0</v>
      </c>
    </row>
    <row r="158" spans="1:23" x14ac:dyDescent="0.25">
      <c r="A158" s="4"/>
      <c r="B158" s="37"/>
      <c r="C158" s="153" t="s">
        <v>119</v>
      </c>
      <c r="D158" s="154"/>
      <c r="E158" s="94" t="s">
        <v>138</v>
      </c>
      <c r="F158" s="124">
        <v>0.22700000000000001</v>
      </c>
      <c r="G158" s="51">
        <f t="shared" si="11"/>
        <v>0.55615000000000003</v>
      </c>
      <c r="H158" s="2">
        <v>1</v>
      </c>
      <c r="I158" s="104">
        <v>4</v>
      </c>
      <c r="J158" s="20">
        <f t="shared" si="9"/>
        <v>0</v>
      </c>
      <c r="K158" s="20">
        <f t="shared" si="10"/>
        <v>0</v>
      </c>
    </row>
    <row r="159" spans="1:23" x14ac:dyDescent="0.25">
      <c r="A159" s="4"/>
      <c r="B159" s="37"/>
      <c r="C159" s="153" t="s">
        <v>120</v>
      </c>
      <c r="D159" s="154"/>
      <c r="E159" s="94" t="s">
        <v>127</v>
      </c>
      <c r="F159" s="124">
        <v>0.25</v>
      </c>
      <c r="G159" s="51">
        <f t="shared" si="11"/>
        <v>0.61250000000000004</v>
      </c>
      <c r="H159" s="2">
        <v>1</v>
      </c>
      <c r="I159" s="104">
        <v>2.99</v>
      </c>
      <c r="J159" s="20">
        <f t="shared" si="9"/>
        <v>0</v>
      </c>
      <c r="K159" s="20">
        <f t="shared" si="10"/>
        <v>0</v>
      </c>
    </row>
    <row r="160" spans="1:23" x14ac:dyDescent="0.25">
      <c r="A160" s="4"/>
      <c r="B160" s="37"/>
      <c r="C160" s="153" t="s">
        <v>121</v>
      </c>
      <c r="D160" s="154"/>
      <c r="E160" s="94" t="s">
        <v>30</v>
      </c>
      <c r="F160" s="124">
        <v>0.28399999999999997</v>
      </c>
      <c r="G160" s="51">
        <f t="shared" si="11"/>
        <v>0.69579999999999997</v>
      </c>
      <c r="H160" s="2">
        <v>1</v>
      </c>
      <c r="I160" s="104">
        <v>5.5</v>
      </c>
      <c r="J160" s="20">
        <f t="shared" si="9"/>
        <v>0</v>
      </c>
      <c r="K160" s="20">
        <f t="shared" si="10"/>
        <v>0</v>
      </c>
      <c r="T160" s="5"/>
      <c r="U160" s="5"/>
      <c r="V160" s="5"/>
      <c r="W160" s="5"/>
    </row>
    <row r="161" spans="1:25" x14ac:dyDescent="0.25">
      <c r="A161" s="4"/>
      <c r="B161" s="37"/>
      <c r="C161" s="153" t="s">
        <v>122</v>
      </c>
      <c r="D161" s="154"/>
      <c r="E161" s="94" t="s">
        <v>127</v>
      </c>
      <c r="F161" s="124">
        <v>0.12</v>
      </c>
      <c r="G161" s="51">
        <f t="shared" si="11"/>
        <v>0.29399999999999998</v>
      </c>
      <c r="H161" s="2">
        <v>1</v>
      </c>
      <c r="I161" s="104">
        <v>0.9</v>
      </c>
      <c r="J161" s="20">
        <f t="shared" si="9"/>
        <v>0</v>
      </c>
      <c r="K161" s="20">
        <f t="shared" si="10"/>
        <v>0</v>
      </c>
      <c r="T161" s="5"/>
      <c r="U161" s="5"/>
      <c r="V161" s="5"/>
      <c r="W161" s="5"/>
    </row>
    <row r="162" spans="1:25" x14ac:dyDescent="0.25">
      <c r="A162" s="4"/>
      <c r="B162" s="37"/>
      <c r="C162" s="153" t="s">
        <v>123</v>
      </c>
      <c r="D162" s="154"/>
      <c r="E162" s="94" t="s">
        <v>130</v>
      </c>
      <c r="F162" s="124">
        <v>0.45400000000000001</v>
      </c>
      <c r="G162" s="51">
        <f t="shared" si="11"/>
        <v>1.1123000000000001</v>
      </c>
      <c r="H162" s="2">
        <v>1</v>
      </c>
      <c r="I162" s="104">
        <v>2.54</v>
      </c>
      <c r="J162" s="20">
        <f t="shared" si="9"/>
        <v>0</v>
      </c>
      <c r="K162" s="20">
        <f t="shared" si="10"/>
        <v>0</v>
      </c>
      <c r="T162" s="68"/>
      <c r="U162" s="68"/>
      <c r="V162" s="68"/>
      <c r="W162" s="68"/>
      <c r="X162" s="50"/>
      <c r="Y162" s="50"/>
    </row>
    <row r="163" spans="1:25" ht="16.5" thickBot="1" x14ac:dyDescent="0.3">
      <c r="A163" s="4"/>
      <c r="B163" s="40"/>
      <c r="C163" s="164" t="s">
        <v>124</v>
      </c>
      <c r="D163" s="165"/>
      <c r="E163" s="94" t="s">
        <v>127</v>
      </c>
      <c r="F163" s="124">
        <v>0.2</v>
      </c>
      <c r="G163" s="51">
        <f t="shared" si="11"/>
        <v>0.49000000000000005</v>
      </c>
      <c r="H163" s="2">
        <v>1</v>
      </c>
      <c r="I163" s="104">
        <v>1.95</v>
      </c>
      <c r="J163" s="20">
        <f t="shared" si="9"/>
        <v>0</v>
      </c>
      <c r="K163" s="20">
        <f t="shared" si="10"/>
        <v>0</v>
      </c>
      <c r="T163" s="5"/>
      <c r="U163" s="5"/>
      <c r="V163" s="5"/>
      <c r="W163" s="5"/>
    </row>
    <row r="164" spans="1:25" s="6" customFormat="1" x14ac:dyDescent="0.25">
      <c r="A164" s="155" t="s">
        <v>147</v>
      </c>
      <c r="B164" s="63"/>
      <c r="C164" s="64" t="s">
        <v>189</v>
      </c>
      <c r="D164" s="26"/>
      <c r="E164" s="26"/>
      <c r="F164" s="138"/>
      <c r="G164" s="52"/>
      <c r="H164" s="27"/>
      <c r="I164" s="109"/>
      <c r="J164" s="28"/>
      <c r="K164" s="62"/>
      <c r="T164" s="5"/>
      <c r="U164" s="5"/>
      <c r="V164" s="5"/>
      <c r="W164" s="5"/>
      <c r="X164" s="2"/>
      <c r="Y164" s="2"/>
    </row>
    <row r="165" spans="1:25" ht="15.6" customHeight="1" x14ac:dyDescent="0.25">
      <c r="A165" s="156"/>
      <c r="B165" s="37"/>
      <c r="C165" s="37"/>
      <c r="D165" s="25" t="s">
        <v>141</v>
      </c>
      <c r="E165" s="25" t="s">
        <v>127</v>
      </c>
      <c r="F165" s="124">
        <v>1</v>
      </c>
      <c r="G165" s="51">
        <f t="shared" si="11"/>
        <v>2.4500000000000002</v>
      </c>
      <c r="H165" s="6">
        <v>1</v>
      </c>
      <c r="I165" s="110">
        <f>IF(C165="L",4.89,7.21)</f>
        <v>7.21</v>
      </c>
      <c r="J165" s="29">
        <f t="shared" si="9"/>
        <v>0</v>
      </c>
      <c r="K165" s="20">
        <f t="shared" si="10"/>
        <v>0</v>
      </c>
      <c r="T165" s="5"/>
      <c r="U165" s="5"/>
      <c r="V165" s="5"/>
      <c r="W165" s="5"/>
    </row>
    <row r="166" spans="1:25" x14ac:dyDescent="0.25">
      <c r="A166" s="156"/>
      <c r="B166" s="37"/>
      <c r="C166" s="37"/>
      <c r="D166" s="25" t="s">
        <v>142</v>
      </c>
      <c r="E166" s="25" t="s">
        <v>134</v>
      </c>
      <c r="F166" s="124">
        <v>2</v>
      </c>
      <c r="G166" s="51">
        <f t="shared" si="11"/>
        <v>4.9000000000000004</v>
      </c>
      <c r="H166" s="6">
        <v>1</v>
      </c>
      <c r="I166" s="110">
        <f>IF(C166="XL",8.35,(IF(C166="L",5.72,3.72)))</f>
        <v>3.72</v>
      </c>
      <c r="J166" s="29">
        <f t="shared" si="9"/>
        <v>0</v>
      </c>
      <c r="K166" s="20">
        <f t="shared" si="10"/>
        <v>0</v>
      </c>
    </row>
    <row r="167" spans="1:25" x14ac:dyDescent="0.25">
      <c r="A167" s="156"/>
      <c r="B167" s="37"/>
      <c r="C167" s="37"/>
      <c r="D167" s="25" t="s">
        <v>143</v>
      </c>
      <c r="E167" s="25" t="s">
        <v>127</v>
      </c>
      <c r="F167" s="124">
        <v>0.35</v>
      </c>
      <c r="G167" s="51">
        <f t="shared" si="11"/>
        <v>0.85750000000000004</v>
      </c>
      <c r="H167" s="6">
        <v>1</v>
      </c>
      <c r="I167" s="110">
        <f>IF(C167="XXL",3.15,IF(C167="XL",2.45,1.75))</f>
        <v>1.75</v>
      </c>
      <c r="J167" s="29">
        <f t="shared" si="9"/>
        <v>0</v>
      </c>
      <c r="K167" s="20">
        <f t="shared" si="10"/>
        <v>0</v>
      </c>
    </row>
    <row r="168" spans="1:25" x14ac:dyDescent="0.25">
      <c r="A168" s="156"/>
      <c r="B168" s="37"/>
      <c r="C168" s="37"/>
      <c r="D168" s="25" t="s">
        <v>144</v>
      </c>
      <c r="E168" s="25" t="s">
        <v>127</v>
      </c>
      <c r="F168" s="124">
        <v>1.2</v>
      </c>
      <c r="G168" s="51">
        <f t="shared" si="11"/>
        <v>2.94</v>
      </c>
      <c r="H168" s="6">
        <v>1</v>
      </c>
      <c r="I168" s="111">
        <f>IF(C168="XL",5.46,IF(C168="L",4.41,IF(C168="M",3.71,2.18)))</f>
        <v>2.1800000000000002</v>
      </c>
      <c r="J168" s="29">
        <f t="shared" si="9"/>
        <v>0</v>
      </c>
      <c r="K168" s="20">
        <f t="shared" si="10"/>
        <v>0</v>
      </c>
    </row>
    <row r="169" spans="1:25" x14ac:dyDescent="0.25">
      <c r="A169" s="156"/>
      <c r="B169" s="37"/>
      <c r="C169" s="37"/>
      <c r="D169" s="25" t="s">
        <v>145</v>
      </c>
      <c r="E169" s="25" t="s">
        <v>127</v>
      </c>
      <c r="F169" s="124">
        <v>1.82</v>
      </c>
      <c r="G169" s="51">
        <f t="shared" si="11"/>
        <v>4.4590000000000005</v>
      </c>
      <c r="H169" s="6">
        <v>1</v>
      </c>
      <c r="I169" s="111">
        <f>IF(C169="XL",11.18,IF(C169="L",9.13,IF(C169="M",7.12,5.63)))</f>
        <v>5.63</v>
      </c>
      <c r="J169" s="29">
        <f t="shared" si="9"/>
        <v>0</v>
      </c>
      <c r="K169" s="20">
        <f t="shared" si="10"/>
        <v>0</v>
      </c>
    </row>
    <row r="170" spans="1:25" ht="16.5" thickBot="1" x14ac:dyDescent="0.3">
      <c r="A170" s="157"/>
      <c r="B170" s="41"/>
      <c r="C170" s="41"/>
      <c r="D170" s="75" t="s">
        <v>146</v>
      </c>
      <c r="E170" s="95" t="s">
        <v>127</v>
      </c>
      <c r="F170" s="139">
        <v>1.53</v>
      </c>
      <c r="G170" s="53">
        <f t="shared" si="11"/>
        <v>3.7485000000000004</v>
      </c>
      <c r="H170" s="30">
        <v>1</v>
      </c>
      <c r="I170" s="112">
        <f>IF(C170="XL",10.15,IF(C170="L",7.9,IF(C170="M",6.77,5.19)))</f>
        <v>5.19</v>
      </c>
      <c r="J170" s="31">
        <f t="shared" si="9"/>
        <v>0</v>
      </c>
      <c r="K170" s="20">
        <f t="shared" si="10"/>
        <v>0</v>
      </c>
    </row>
    <row r="171" spans="1:25" s="50" customFormat="1" ht="6.6" customHeight="1" x14ac:dyDescent="0.25">
      <c r="A171" s="71"/>
      <c r="B171" s="54"/>
      <c r="C171" s="54"/>
      <c r="D171" s="71"/>
      <c r="E171" s="93"/>
      <c r="F171" s="134"/>
      <c r="G171" s="51"/>
      <c r="H171" s="55"/>
      <c r="I171" s="113"/>
      <c r="J171" s="56"/>
      <c r="K171" s="57"/>
    </row>
    <row r="172" spans="1:25" ht="14.45" customHeight="1" x14ac:dyDescent="0.35">
      <c r="D172" s="161" t="s">
        <v>188</v>
      </c>
      <c r="E172" s="161"/>
      <c r="F172" s="161"/>
      <c r="G172" s="160">
        <f>SUM(K31:K170)</f>
        <v>0</v>
      </c>
      <c r="H172" s="160"/>
      <c r="I172" s="160"/>
      <c r="J172" s="59"/>
      <c r="K172" s="48"/>
    </row>
    <row r="173" spans="1:25" ht="6.6" customHeight="1" x14ac:dyDescent="0.35">
      <c r="D173" s="2"/>
      <c r="F173" s="127"/>
      <c r="G173" s="74"/>
      <c r="H173" s="59"/>
      <c r="I173" s="114"/>
      <c r="J173" s="59"/>
      <c r="K173" s="48"/>
    </row>
    <row r="174" spans="1:25" ht="23.25" x14ac:dyDescent="0.35">
      <c r="D174" s="159" t="s">
        <v>184</v>
      </c>
      <c r="E174" s="159"/>
      <c r="F174" s="159"/>
      <c r="G174" s="158">
        <f>SUM(J31:J170)</f>
        <v>0</v>
      </c>
      <c r="H174" s="158"/>
      <c r="I174" s="158"/>
      <c r="J174" s="60"/>
      <c r="K174" s="48"/>
    </row>
    <row r="175" spans="1:25" x14ac:dyDescent="0.25">
      <c r="D175" s="96"/>
      <c r="J175" s="2" t="s">
        <v>204</v>
      </c>
    </row>
    <row r="176" spans="1:25" x14ac:dyDescent="0.25">
      <c r="D176" s="73"/>
    </row>
    <row r="177" spans="4:8" x14ac:dyDescent="0.25">
      <c r="D177" s="73"/>
    </row>
    <row r="189" spans="4:8" x14ac:dyDescent="0.25">
      <c r="F189" s="140"/>
      <c r="H189" s="5"/>
    </row>
  </sheetData>
  <sheetProtection password="CB10" sheet="1" objects="1" scenarios="1" selectLockedCells="1"/>
  <dataConsolidate/>
  <customSheetViews>
    <customSheetView guid="{5A684010-1A23-42C2-A49E-086E0A8C83D7}" scale="85" showPageBreaks="1" showGridLines="0" printArea="1" view="pageBreakPreview">
      <selection activeCell="P16" sqref="P16"/>
      <pageMargins left="0.7" right="0.7" top="0.75" bottom="0.75" header="0.3" footer="0.3"/>
      <pageSetup scale="96" orientation="portrait" horizontalDpi="0" verticalDpi="0" r:id="rId1"/>
    </customSheetView>
  </customSheetViews>
  <mergeCells count="149">
    <mergeCell ref="A10:B10"/>
    <mergeCell ref="A11:B11"/>
    <mergeCell ref="B22:J22"/>
    <mergeCell ref="A16:C18"/>
    <mergeCell ref="G10:I10"/>
    <mergeCell ref="G11:I11"/>
    <mergeCell ref="F12:J12"/>
    <mergeCell ref="A14:K14"/>
    <mergeCell ref="I16:J18"/>
    <mergeCell ref="E17:G17"/>
    <mergeCell ref="A20:J20"/>
    <mergeCell ref="A3:B3"/>
    <mergeCell ref="A4:B4"/>
    <mergeCell ref="A6:B6"/>
    <mergeCell ref="A5:B5"/>
    <mergeCell ref="D6:E6"/>
    <mergeCell ref="D5:E5"/>
    <mergeCell ref="D4:E4"/>
    <mergeCell ref="D3:E3"/>
    <mergeCell ref="A9:B9"/>
    <mergeCell ref="G174:I174"/>
    <mergeCell ref="D174:F174"/>
    <mergeCell ref="G172:I172"/>
    <mergeCell ref="D172:F172"/>
    <mergeCell ref="B25:J25"/>
    <mergeCell ref="B26:J26"/>
    <mergeCell ref="B27:J27"/>
    <mergeCell ref="C133:D133"/>
    <mergeCell ref="C134:D134"/>
    <mergeCell ref="C135:D135"/>
    <mergeCell ref="C136:D136"/>
    <mergeCell ref="C137:D137"/>
    <mergeCell ref="C138:D138"/>
    <mergeCell ref="C71:D71"/>
    <mergeCell ref="C139:D139"/>
    <mergeCell ref="C140:D140"/>
    <mergeCell ref="C141:D141"/>
    <mergeCell ref="C142:D142"/>
    <mergeCell ref="C143:D143"/>
    <mergeCell ref="C161:D161"/>
    <mergeCell ref="C162:D162"/>
    <mergeCell ref="C163:D163"/>
    <mergeCell ref="C154:D154"/>
    <mergeCell ref="C155:D155"/>
    <mergeCell ref="A164:A170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49:D149"/>
    <mergeCell ref="C150:D150"/>
    <mergeCell ref="C151:D151"/>
    <mergeCell ref="C152:D152"/>
    <mergeCell ref="C153:D153"/>
    <mergeCell ref="C144:D144"/>
    <mergeCell ref="C145:D145"/>
    <mergeCell ref="C146:D146"/>
    <mergeCell ref="C147:D147"/>
    <mergeCell ref="C148:D148"/>
    <mergeCell ref="C159:D159"/>
    <mergeCell ref="C160:D160"/>
    <mergeCell ref="C156:D156"/>
    <mergeCell ref="C157:D157"/>
    <mergeCell ref="C158:D158"/>
    <mergeCell ref="C98:D98"/>
    <mergeCell ref="C99:D99"/>
    <mergeCell ref="C100:D100"/>
    <mergeCell ref="C118:D118"/>
    <mergeCell ref="C119:D119"/>
    <mergeCell ref="C120:D120"/>
    <mergeCell ref="C94:D94"/>
    <mergeCell ref="C95:D95"/>
    <mergeCell ref="C113:D113"/>
    <mergeCell ref="C114:D114"/>
    <mergeCell ref="C115:D115"/>
    <mergeCell ref="C116:D116"/>
    <mergeCell ref="C117:D117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72:D72"/>
    <mergeCell ref="C73:D73"/>
    <mergeCell ref="C66:D66"/>
    <mergeCell ref="C67:D67"/>
    <mergeCell ref="C111:D111"/>
    <mergeCell ref="C76:D76"/>
    <mergeCell ref="C77:D77"/>
    <mergeCell ref="C78:D78"/>
    <mergeCell ref="C79:D79"/>
    <mergeCell ref="C80:D80"/>
    <mergeCell ref="C106:D106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96:D96"/>
    <mergeCell ref="C97:D97"/>
    <mergeCell ref="C92:D92"/>
    <mergeCell ref="C93:D93"/>
    <mergeCell ref="C63:D63"/>
    <mergeCell ref="C64:D64"/>
    <mergeCell ref="C58:D58"/>
    <mergeCell ref="C59:D59"/>
    <mergeCell ref="C60:D60"/>
    <mergeCell ref="C61:D61"/>
    <mergeCell ref="C62:D62"/>
    <mergeCell ref="C69:D69"/>
    <mergeCell ref="C70:D70"/>
    <mergeCell ref="C43:D43"/>
    <mergeCell ref="C44:D44"/>
    <mergeCell ref="C45:D45"/>
    <mergeCell ref="C40:D40"/>
    <mergeCell ref="C41:D41"/>
    <mergeCell ref="C55:D55"/>
    <mergeCell ref="C47:D47"/>
    <mergeCell ref="C48:D48"/>
    <mergeCell ref="C49:D49"/>
    <mergeCell ref="C50:D50"/>
    <mergeCell ref="C52:D52"/>
    <mergeCell ref="C53:D53"/>
    <mergeCell ref="B23:J23"/>
    <mergeCell ref="O21:W21"/>
    <mergeCell ref="C36:D36"/>
    <mergeCell ref="C37:D37"/>
    <mergeCell ref="C38:D38"/>
    <mergeCell ref="C31:D31"/>
    <mergeCell ref="C32:D32"/>
    <mergeCell ref="C33:D33"/>
    <mergeCell ref="C34:D34"/>
    <mergeCell ref="C35:D35"/>
    <mergeCell ref="B21:J21"/>
  </mergeCells>
  <dataValidations count="5">
    <dataValidation type="list" allowBlank="1" showInputMessage="1" showErrorMessage="1" sqref="D9:D12">
      <formula1>"ANYTIME,2:00-3:00 pm,3:00-4:00 pm,4:00-5:00 pm,5:00-6:00 pm,6:00-7:00 pm,7:00-8:00 pm,8:00-9:00 pm,9:00-10:00 pm,10:00-11:00 pm"</formula1>
    </dataValidation>
    <dataValidation type="list" allowBlank="1" showInputMessage="1" showErrorMessage="1" sqref="C165">
      <formula1>"L,XL"</formula1>
    </dataValidation>
    <dataValidation type="list" allowBlank="1" showInputMessage="1" showErrorMessage="1" sqref="C166">
      <formula1>"M,L,XL"</formula1>
    </dataValidation>
    <dataValidation type="list" allowBlank="1" showInputMessage="1" showErrorMessage="1" sqref="C167">
      <formula1>"L,XL,XXL"</formula1>
    </dataValidation>
    <dataValidation type="list" allowBlank="1" showInputMessage="1" showErrorMessage="1" sqref="C168:C170">
      <formula1>"S,M,L,XL"</formula1>
    </dataValidation>
  </dataValidations>
  <hyperlinks>
    <hyperlink ref="F12" r:id="rId2"/>
  </hyperlinks>
  <pageMargins left="0.70866141732283472" right="0.70866141732283472" top="0.74803149606299213" bottom="0.74803149606299213" header="0.31496062992125984" footer="0.31496062992125984"/>
  <pageSetup scale="98" fitToHeight="5" orientation="portrait" horizontalDpi="0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Government of Nunavut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2020-01-18T18:54:16Z</cp:lastPrinted>
  <dcterms:created xsi:type="dcterms:W3CDTF">2019-10-23T17:36:35Z</dcterms:created>
  <dcterms:modified xsi:type="dcterms:W3CDTF">2021-05-28T16:27:29Z</dcterms:modified>
</cp:coreProperties>
</file>